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Таблица 1" sheetId="1" r:id="rId1"/>
    <sheet name="Таблица 2" sheetId="2" r:id="rId2"/>
    <sheet name="Таблица 3" sheetId="3" r:id="rId3"/>
    <sheet name="Таблица 4" sheetId="4" r:id="rId4"/>
    <sheet name="Таблица 5" sheetId="5" r:id="rId5"/>
    <sheet name="Таблица 6" sheetId="6" r:id="rId6"/>
    <sheet name="Таблица 7" sheetId="7" r:id="rId7"/>
  </sheets>
  <definedNames>
    <definedName name="_xlnm.Print_Titles" localSheetId="4">'Таблица 5'!$4:$5</definedName>
    <definedName name="_xlnm.Print_Titles" localSheetId="5">'Таблица 6'!$4:$5</definedName>
    <definedName name="_xlnm.Print_Titles" localSheetId="6">'Таблица 7'!$4:$5</definedName>
    <definedName name="_xlnm.Print_Area" localSheetId="0">'Таблица 1'!$A$1:$M$13</definedName>
    <definedName name="_xlnm.Print_Area" localSheetId="1">'Таблица 2'!$A$1:$H$11</definedName>
    <definedName name="_xlnm.Print_Area" localSheetId="5">'Таблица 6'!$A$1:$L$35</definedName>
  </definedNames>
  <calcPr fullCalcOnLoad="1"/>
</workbook>
</file>

<file path=xl/sharedStrings.xml><?xml version="1.0" encoding="utf-8"?>
<sst xmlns="http://schemas.openxmlformats.org/spreadsheetml/2006/main" count="218" uniqueCount="115">
  <si>
    <t xml:space="preserve">Таблица 1 </t>
  </si>
  <si>
    <t>№ п/п</t>
  </si>
  <si>
    <t>Наименование показателя (индикатора)</t>
  </si>
  <si>
    <t>ед измерения</t>
  </si>
  <si>
    <t>Значение показателей</t>
  </si>
  <si>
    <t>завершающий год реализации</t>
  </si>
  <si>
    <t>Муниципальная программа «Сохранение и развитие культуры муниципального образования Илькинское Меленковского района, на 2014-2020гг»</t>
  </si>
  <si>
    <t>Количество клубных формирований</t>
  </si>
  <si>
    <t>ед.</t>
  </si>
  <si>
    <t>Количество проведенных мероприятий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</si>
  <si>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культуры.</t>
  </si>
  <si>
    <t>%</t>
  </si>
  <si>
    <t>Подпрограмма 1. «Обеспечение деятельности (оказание услуг) учреждения, обеспечивающего развитие  культурно-досуговой деятельности и народного творчества»</t>
  </si>
  <si>
    <t>Таблица  2</t>
  </si>
  <si>
    <t>№ п\п</t>
  </si>
  <si>
    <t xml:space="preserve"> Наименование основного мероприятия</t>
  </si>
  <si>
    <t>Ответственный исполнитель</t>
  </si>
  <si>
    <t>срок</t>
  </si>
  <si>
    <t>ожидаемый непосредственный результат (краткое описание)</t>
  </si>
  <si>
    <t>последствия не реализации основного мероприятия</t>
  </si>
  <si>
    <t>связь с показателем Программы (Подпрограммы)</t>
  </si>
  <si>
    <t>Подпрограмма 1. «Обеспечение деятельности (оказание услуг) учреждения, обеспечивающего развитие  культурно-досуговой деятельности и народного творчества»;</t>
  </si>
  <si>
    <t xml:space="preserve">Обеспечение деятельности (оказание услуг) учреждением культурно-досугового типа </t>
  </si>
  <si>
    <t>МБУК «Илькинский культурно-досуговый центр»</t>
  </si>
  <si>
    <t>Наличие полной исчерпывающей информации об объектах нематериального культурного наследия Илькинского Меленковского района; высокий уровень сохранности и эффективности использования объектов нематериального культурного наследия Илькинского Меленковского района; высокий уровень качества и доступности культурно-досуговых услуг; повышение заработной платы работников учреждения; укрепление материально-технической базы учреждения.</t>
  </si>
  <si>
    <t xml:space="preserve">сокращение сети учреждений; экономическая нецелесообразность функционирования учреждений культуры; снижение качества оказания муниципальных  услуг(выполнения работ) в отрасли </t>
  </si>
  <si>
    <t>оказание влияния на показатели: количество культурно-досуговых мероприятий учреждения (по сравнению с предыдущим годом)</t>
  </si>
  <si>
    <t xml:space="preserve"> Ежемесячная денежная компенсация за наем (поднаем) жилых помещений работникам муниципальных учреждений культуры.</t>
  </si>
  <si>
    <t>Обеспечение мер социальной поддержки работников государственных учреждений культуры</t>
  </si>
  <si>
    <t>Снижение качества оказания государственных услуг (выполнения работ), отток специалистов из отрасли</t>
  </si>
  <si>
    <t>Оказывает влияние на показатели: уровень удовлетворенности граждан  муниципального образования Илькинское Меленковского района качеством предоставления муниципальных услуг в сфере культуры</t>
  </si>
  <si>
    <r>
      <rPr>
        <sz val="10"/>
        <rFont val="Arial"/>
        <family val="2"/>
      </rPr>
      <t xml:space="preserve">На софинансирование </t>
    </r>
    <r>
      <rPr>
        <sz val="10"/>
        <rFont val="Times New Roman"/>
        <family val="1"/>
      </rPr>
      <t>мероприятий по укреплению материально-технической базы</t>
    </r>
  </si>
  <si>
    <t>Укрепление материально-технической базы учреждений культуры малых городов и сельских поселений</t>
  </si>
  <si>
    <t>Сокращение сети муниципальных учреждений культуры; снижение качества оказания муниципальных услуг (выполнения работ) в области традиционной народной культуры</t>
  </si>
  <si>
    <t>Оказывает влияние на показатели: увеличение числа учреждений культуры малых городов и сельских поселений, находящихся в удовлетворительном состоянии в общем количестве муниципальных учреждений культуры;  увеличение численности участников культурно-досуговых мероприятий (по сравнению с предыдущим годом)</t>
  </si>
  <si>
    <t>На модернизацию и развитие сети муниципальных учреждений культуры</t>
  </si>
  <si>
    <t>Модернизация и развитие сети муниципальных учреждений культуры.</t>
  </si>
  <si>
    <t>Оказывает влияние на показатели: уменьшение доли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 (%)</t>
  </si>
  <si>
    <t>Повышение оплаты труда работников бюджетной сферы в соответствии с Указами Президента Российской Федерации от 7 мая 2012 года №597, от 1 июня 2012 года №761</t>
  </si>
  <si>
    <t>Повышение заработной платы работников учреждений культуры; повышение эффективности деятельности органов исполнительной власти и органов местного самоуправления в сфере культуры и туризма; создание условий для привлечения в отрасль культуры высококвалифицированных кадров, в том числе молодых специалистов</t>
  </si>
  <si>
    <t>Оказывает влияние на показатели: уровень удовлетворенности граждан муниципального образования Илькинское сельское поселение  качеством предоставления муниципальных услуг в сфере культуры</t>
  </si>
  <si>
    <t>Таблица 3</t>
  </si>
  <si>
    <t>№п/п</t>
  </si>
  <si>
    <t>Вид нормативного правового акта</t>
  </si>
  <si>
    <t>Основные положения нормативного правового акта</t>
  </si>
  <si>
    <t xml:space="preserve">Ответственный исполнитель и соисполнитель </t>
  </si>
  <si>
    <t>Ожидаемые сроки принятия</t>
  </si>
  <si>
    <t>1.</t>
  </si>
  <si>
    <t>Постановление главы администрации</t>
  </si>
  <si>
    <t>Администрация муниципального образования Илькинское Меленковского района, МБУК «Илькинский культурно-досуговый центр»</t>
  </si>
  <si>
    <t>Ежегодно, по мере необходимости</t>
  </si>
  <si>
    <t>Таблица  4</t>
  </si>
  <si>
    <t>Прогноз сводных показателей муниципального задания на оказание муниципальных услуг муниципальными учреждениями Илькинское Меленковского района</t>
  </si>
  <si>
    <t>Наименование муниципальной услуги (работы), показателя объема услуги, подпрограммы</t>
  </si>
  <si>
    <t>Значение  показателя объема услуги</t>
  </si>
  <si>
    <t>расходы муниципального бюджета на оказание муниципальной услуги (выполнение работы), тыс. руб.</t>
  </si>
  <si>
    <t>Наименование муниципальной услуги (работы)</t>
  </si>
  <si>
    <t>Работа по организации деятельности клубных формирований и формирований самодеятельного народного творчества</t>
  </si>
  <si>
    <t xml:space="preserve">Расходы на обеспечение деятельности (оказание услуг) </t>
  </si>
  <si>
    <t>Показатель объема- количество клубных формирований, ед.</t>
  </si>
  <si>
    <t>Показатель объема - количество проведенных мероприятий, ед.</t>
  </si>
  <si>
    <t>Таблица  5</t>
  </si>
  <si>
    <t>Статус</t>
  </si>
  <si>
    <t>Наименование муниципальной программы, подпрограммы муниципальной программы, основного мероприятия</t>
  </si>
  <si>
    <t>Код бюджетной классификации</t>
  </si>
  <si>
    <t>Расходы (тыс. руб.) по годам реализации</t>
  </si>
  <si>
    <t>ГРБС</t>
  </si>
  <si>
    <t>РС</t>
  </si>
  <si>
    <t>ЦСР</t>
  </si>
  <si>
    <t>ВР</t>
  </si>
  <si>
    <t>Всего</t>
  </si>
  <si>
    <t>Муниципальная программа</t>
  </si>
  <si>
    <t>Администрация муниципального образования Илькинское Меленковского района</t>
  </si>
  <si>
    <t>Подпрограмма</t>
  </si>
  <si>
    <t>Обеспечение деятельности (оказание услуг) учреждения, обеспечивающего развитие  культурно-досуговой деятельности и народного творчества»</t>
  </si>
  <si>
    <t>Основное мероприятие</t>
  </si>
  <si>
    <t>14001ДЦ590</t>
  </si>
  <si>
    <t>На софинансирование мероприятий по укреплению материально-технической базы</t>
  </si>
  <si>
    <t>14003S0531</t>
  </si>
  <si>
    <t>Модернизация и развитие сети муниципальных учреждений</t>
  </si>
  <si>
    <t>14001S0390</t>
  </si>
  <si>
    <t>Таблица  6</t>
  </si>
  <si>
    <t>Ответственный исполнитель, соисполнители муниципальной программы, подпрограммы, основного мероприятия</t>
  </si>
  <si>
    <t>Оценка расходов по годам реализации</t>
  </si>
  <si>
    <t>Всего по муниципальной программе</t>
  </si>
  <si>
    <t xml:space="preserve">Администрация муниципального образования Илькинское Меленковского района </t>
  </si>
  <si>
    <t>Областной бюджет</t>
  </si>
  <si>
    <t>Бюджет муниципального образования</t>
  </si>
  <si>
    <t>Обеспечение деятельности (оказание услуг) учреждения, обеспечивающего развитие  культурно-досуговой деятельности и народного творчества</t>
  </si>
  <si>
    <r>
      <rPr>
        <sz val="10"/>
        <color indexed="8"/>
        <rFont val="Arial"/>
        <family val="2"/>
      </rPr>
      <t xml:space="preserve">На софинансирование </t>
    </r>
    <r>
      <rPr>
        <sz val="10"/>
        <color indexed="8"/>
        <rFont val="Times New Roman"/>
        <family val="1"/>
      </rPr>
      <t>мероприятий по укреплению материально-технической базы</t>
    </r>
  </si>
  <si>
    <t>Таблица  7</t>
  </si>
  <si>
    <t xml:space="preserve">Ответственный исполнитель, соисполнители </t>
  </si>
  <si>
    <t>Источник финансирования</t>
  </si>
  <si>
    <t>Объем средств на реализацию программы, тыс. руб.</t>
  </si>
  <si>
    <t>Ожидаемый непосредственный результат в натуральных показателях (краткое описание, целевые индикаторы и показатели)</t>
  </si>
  <si>
    <t>Подпрограмма  «Обеспечение деятельности (оказание услуг) учреждения, обеспечивающего развитие  культурно-досуговой деятельности и народного творчества»</t>
  </si>
  <si>
    <t xml:space="preserve">МБУК «Илькинский культурно-досуговый центр» </t>
  </si>
  <si>
    <t>Повышение уровня доступности услуг, удовлетворенности граждан качеством предоставления услуг в сфере культуры, увеличение количества проводимых мероприятий культурно-досуговой деятельности;</t>
  </si>
  <si>
    <t>Повышение уровня доступности услуг, удовлетворенности граждан качеством предоставления услуг в сфере культуры, увеличение числа учреждений культуры малых городов и сельских поселений, находящихся в удовлетворительном состоянии</t>
  </si>
  <si>
    <t>Выравнивание условий доступности услуг для жителей малых городов и сельских поселений, а также качества оказанных услуг с учетом нормативного уровня обеспеченности и модернизации инфраструктуры</t>
  </si>
  <si>
    <t>Повышение оплаты труда работников муниципальных учреждений культуры в соответствии с параметрами, определенными отраслевой "дорожной картой"</t>
  </si>
  <si>
    <t xml:space="preserve">План реализации муниципальной программы "Сохранение и развитие культуры муниципального образования Илькинское Меленковского района на 2014-2021 годы" </t>
  </si>
  <si>
    <t>Обеспечение развития и укрепления материально-технической базы домов культуры в населенных пунктах с числом жителей до 50тыс. Человек</t>
  </si>
  <si>
    <t>Обеспечение развития и укрепления материально-технической базы домов культуры в населенных пунктах с числом жителей до 50тыс. человек</t>
  </si>
  <si>
    <t>Обеспечение развития и укрепления материально-технической базы домов культуры в населенных пунктах с числом жителей до 50тыс.человек</t>
  </si>
  <si>
    <t xml:space="preserve">Ресурсное обеспечение и прогнозная оценка расходов областного бюджета, бюджета муниципального образования на реализацию целей и задач   муниципальной программы "Сохранение и развитие культуры муниципального образования Илькинское Меленковского района на 2014-2021 годы" </t>
  </si>
  <si>
    <t>Сохранение и развитие культуры муниципального образования  Илькинское Меленковского района на 2014-2021 годы</t>
  </si>
  <si>
    <t>Ресурсное обеспечение реализации муниципальной программы "Сохранение и развитие культуры муниципального образования Илькинское Меленковского района на 2014-2021 годы" за счет средств муниципального бюджета</t>
  </si>
  <si>
    <t>Сохранение и развитие культуры муниципального образования Илькинское Меленковского района на 2014-2021 годы</t>
  </si>
  <si>
    <t>14002S0530</t>
  </si>
  <si>
    <t>14005R4670</t>
  </si>
  <si>
    <t xml:space="preserve">Сведения об основных мерах правового регулирования в сфере реализации муниципальной программы  "Сохранение и развитие культуры муниципального образования Илькинское Меленковского района на 2014-2021 годы" </t>
  </si>
  <si>
    <t xml:space="preserve">Перечень подпрограмм муниципальной программы "Сохранение и развитие культуры муниципального образования  Илькинское Меленковского района на 2014-2021 годы" </t>
  </si>
  <si>
    <t>Сведения о показателях (индикаторах) муниципальной программы  "Сохранение и развитие культуры муниципального образования Илькинское Меленковского района на 2014-2021 годы" и их значениях</t>
  </si>
  <si>
    <t>Предложение о корректировке муниципальной программы  "Сохранение и развитие культуры муниципального образования Илькинское Меленковского района на 2014-2021 годы"  с учетом выделенных на ее реализацию средств, уточнения целевых индикаторов, показателей, затрат по мероприятиям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</si>
</sst>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8">
    <font>
      <sz val="10"/>
      <name val="Arial"/>
      <family val="2"/>
    </font>
    <font>
      <sz val="12"/>
      <name val="Arial"/>
      <family val="2"/>
    </font>
    <font>
      <sz val="10"/>
      <color indexed="8"/>
      <name val="Calibri"/>
      <family val="2"/>
    </font>
    <font>
      <sz val="10"/>
      <color indexed="53"/>
      <name val="Arial"/>
      <family val="2"/>
    </font>
    <font>
      <sz val="10"/>
      <name val="Times New Roman"/>
      <family val="1"/>
    </font>
    <font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color indexed="16"/>
      <name val="Arial"/>
      <family val="2"/>
    </font>
    <font>
      <sz val="10"/>
      <color indexed="63"/>
      <name val="Arial"/>
      <family val="2"/>
    </font>
    <font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04997999966144562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0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wrapText="1"/>
    </xf>
    <xf numFmtId="0" fontId="0" fillId="34" borderId="10" xfId="0" applyFill="1" applyBorder="1" applyAlignment="1">
      <alignment/>
    </xf>
    <xf numFmtId="0" fontId="0" fillId="0" borderId="10" xfId="0" applyFont="1" applyBorder="1" applyAlignment="1">
      <alignment/>
    </xf>
    <xf numFmtId="0" fontId="2" fillId="34" borderId="11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10" xfId="0" applyBorder="1" applyAlignment="1">
      <alignment vertical="distributed" wrapText="1"/>
    </xf>
    <xf numFmtId="0" fontId="0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10" xfId="0" applyFill="1" applyBorder="1" applyAlignment="1">
      <alignment vertical="distributed" wrapText="1"/>
    </xf>
    <xf numFmtId="0" fontId="0" fillId="0" borderId="10" xfId="0" applyFont="1" applyFill="1" applyBorder="1" applyAlignment="1">
      <alignment horizontal="justify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vertical="top"/>
    </xf>
    <xf numFmtId="0" fontId="6" fillId="0" borderId="0" xfId="0" applyFont="1" applyAlignment="1">
      <alignment/>
    </xf>
    <xf numFmtId="0" fontId="0" fillId="0" borderId="13" xfId="0" applyFont="1" applyBorder="1" applyAlignment="1">
      <alignment vertical="top" wrapText="1"/>
    </xf>
    <xf numFmtId="164" fontId="7" fillId="0" borderId="13" xfId="0" applyNumberFormat="1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164" fontId="7" fillId="0" borderId="14" xfId="0" applyNumberFormat="1" applyFont="1" applyBorder="1" applyAlignment="1">
      <alignment vertical="top" wrapText="1"/>
    </xf>
    <xf numFmtId="0" fontId="0" fillId="35" borderId="15" xfId="0" applyFont="1" applyFill="1" applyBorder="1" applyAlignment="1">
      <alignment vertical="top" wrapText="1"/>
    </xf>
    <xf numFmtId="0" fontId="0" fillId="35" borderId="16" xfId="0" applyFont="1" applyFill="1" applyBorder="1" applyAlignment="1">
      <alignment vertical="top" wrapText="1"/>
    </xf>
    <xf numFmtId="164" fontId="7" fillId="35" borderId="16" xfId="0" applyNumberFormat="1" applyFont="1" applyFill="1" applyBorder="1" applyAlignment="1">
      <alignment vertical="top" wrapText="1"/>
    </xf>
    <xf numFmtId="0" fontId="0" fillId="35" borderId="17" xfId="0" applyFont="1" applyFill="1" applyBorder="1" applyAlignment="1">
      <alignment vertical="top" wrapText="1"/>
    </xf>
    <xf numFmtId="0" fontId="0" fillId="35" borderId="18" xfId="0" applyFont="1" applyFill="1" applyBorder="1" applyAlignment="1">
      <alignment horizontal="justify" vertical="top" wrapText="1"/>
    </xf>
    <xf numFmtId="0" fontId="0" fillId="35" borderId="18" xfId="0" applyFont="1" applyFill="1" applyBorder="1" applyAlignment="1">
      <alignment vertical="top" wrapText="1"/>
    </xf>
    <xf numFmtId="0" fontId="0" fillId="35" borderId="19" xfId="0" applyFont="1" applyFill="1" applyBorder="1" applyAlignment="1">
      <alignment vertical="top" wrapText="1"/>
    </xf>
    <xf numFmtId="0" fontId="0" fillId="35" borderId="20" xfId="0" applyFont="1" applyFill="1" applyBorder="1" applyAlignment="1">
      <alignment vertical="top" wrapText="1"/>
    </xf>
    <xf numFmtId="164" fontId="7" fillId="35" borderId="18" xfId="0" applyNumberFormat="1" applyFont="1" applyFill="1" applyBorder="1" applyAlignment="1">
      <alignment vertical="top" wrapText="1"/>
    </xf>
    <xf numFmtId="0" fontId="0" fillId="35" borderId="21" xfId="0" applyFont="1" applyFill="1" applyBorder="1" applyAlignment="1">
      <alignment vertical="top" wrapText="1"/>
    </xf>
    <xf numFmtId="0" fontId="0" fillId="35" borderId="22" xfId="0" applyFont="1" applyFill="1" applyBorder="1" applyAlignment="1">
      <alignment horizontal="justify" vertical="top" wrapText="1"/>
    </xf>
    <xf numFmtId="0" fontId="0" fillId="35" borderId="22" xfId="0" applyFont="1" applyFill="1" applyBorder="1" applyAlignment="1">
      <alignment vertical="top" wrapText="1"/>
    </xf>
    <xf numFmtId="164" fontId="7" fillId="35" borderId="22" xfId="0" applyNumberFormat="1" applyFont="1" applyFill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35" borderId="10" xfId="0" applyFont="1" applyFill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36" borderId="24" xfId="0" applyFont="1" applyFill="1" applyBorder="1" applyAlignment="1">
      <alignment vertical="top" wrapText="1"/>
    </xf>
    <xf numFmtId="0" fontId="4" fillId="36" borderId="25" xfId="0" applyFont="1" applyFill="1" applyBorder="1" applyAlignment="1">
      <alignment vertical="top" wrapText="1"/>
    </xf>
    <xf numFmtId="0" fontId="4" fillId="36" borderId="26" xfId="0" applyFont="1" applyFill="1" applyBorder="1" applyAlignment="1">
      <alignment horizontal="center" vertical="center"/>
    </xf>
    <xf numFmtId="0" fontId="4" fillId="36" borderId="27" xfId="0" applyFont="1" applyFill="1" applyBorder="1" applyAlignment="1">
      <alignment horizontal="center" vertical="center" wrapText="1"/>
    </xf>
    <xf numFmtId="0" fontId="4" fillId="36" borderId="28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4" fillId="36" borderId="30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36" borderId="10" xfId="0" applyFont="1" applyFill="1" applyBorder="1" applyAlignment="1">
      <alignment vertical="top" wrapText="1"/>
    </xf>
    <xf numFmtId="0" fontId="4" fillId="0" borderId="30" xfId="0" applyFont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30" xfId="0" applyFont="1" applyFill="1" applyBorder="1" applyAlignment="1">
      <alignment vertical="top" wrapText="1"/>
    </xf>
    <xf numFmtId="0" fontId="4" fillId="0" borderId="31" xfId="0" applyFont="1" applyBorder="1" applyAlignment="1">
      <alignment vertical="top" wrapText="1"/>
    </xf>
    <xf numFmtId="0" fontId="4" fillId="36" borderId="32" xfId="0" applyFont="1" applyFill="1" applyBorder="1" applyAlignment="1">
      <alignment vertical="top" wrapText="1"/>
    </xf>
    <xf numFmtId="0" fontId="4" fillId="36" borderId="33" xfId="0" applyFont="1" applyFill="1" applyBorder="1" applyAlignment="1">
      <alignment vertical="top" wrapText="1"/>
    </xf>
    <xf numFmtId="0" fontId="4" fillId="36" borderId="34" xfId="0" applyFont="1" applyFill="1" applyBorder="1" applyAlignment="1">
      <alignment vertical="top" wrapText="1"/>
    </xf>
    <xf numFmtId="0" fontId="4" fillId="0" borderId="25" xfId="0" applyFont="1" applyBorder="1" applyAlignment="1">
      <alignment vertical="top" wrapText="1"/>
    </xf>
    <xf numFmtId="0" fontId="4" fillId="36" borderId="35" xfId="0" applyFont="1" applyFill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4" fillId="0" borderId="24" xfId="0" applyFont="1" applyFill="1" applyBorder="1" applyAlignment="1">
      <alignment vertical="top" wrapText="1"/>
    </xf>
    <xf numFmtId="0" fontId="4" fillId="36" borderId="39" xfId="0" applyFont="1" applyFill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36" borderId="42" xfId="0" applyFont="1" applyFill="1" applyBorder="1" applyAlignment="1">
      <alignment vertical="top" wrapText="1"/>
    </xf>
    <xf numFmtId="0" fontId="4" fillId="36" borderId="43" xfId="0" applyFont="1" applyFill="1" applyBorder="1" applyAlignment="1">
      <alignment vertical="top" wrapText="1"/>
    </xf>
    <xf numFmtId="0" fontId="0" fillId="0" borderId="4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36" borderId="45" xfId="0" applyFont="1" applyFill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10" fillId="0" borderId="45" xfId="0" applyFont="1" applyBorder="1" applyAlignment="1">
      <alignment horizontal="center" vertical="center" wrapText="1"/>
    </xf>
    <xf numFmtId="0" fontId="11" fillId="36" borderId="45" xfId="0" applyFont="1" applyFill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33" borderId="33" xfId="0" applyFont="1" applyFill="1" applyBorder="1" applyAlignment="1">
      <alignment vertical="top" wrapText="1"/>
    </xf>
    <xf numFmtId="164" fontId="7" fillId="0" borderId="11" xfId="0" applyNumberFormat="1" applyFont="1" applyBorder="1" applyAlignment="1">
      <alignment vertical="top" wrapText="1"/>
    </xf>
    <xf numFmtId="164" fontId="7" fillId="0" borderId="46" xfId="0" applyNumberFormat="1" applyFont="1" applyBorder="1" applyAlignment="1">
      <alignment vertical="top" wrapText="1"/>
    </xf>
    <xf numFmtId="164" fontId="7" fillId="35" borderId="47" xfId="0" applyNumberFormat="1" applyFont="1" applyFill="1" applyBorder="1" applyAlignment="1">
      <alignment vertical="top" wrapText="1"/>
    </xf>
    <xf numFmtId="164" fontId="7" fillId="35" borderId="19" xfId="0" applyNumberFormat="1" applyFont="1" applyFill="1" applyBorder="1" applyAlignment="1">
      <alignment vertical="top" wrapText="1"/>
    </xf>
    <xf numFmtId="164" fontId="7" fillId="35" borderId="48" xfId="0" applyNumberFormat="1" applyFont="1" applyFill="1" applyBorder="1" applyAlignment="1">
      <alignment vertical="top" wrapText="1"/>
    </xf>
    <xf numFmtId="0" fontId="0" fillId="0" borderId="46" xfId="0" applyFont="1" applyBorder="1" applyAlignment="1">
      <alignment vertical="top" wrapText="1"/>
    </xf>
    <xf numFmtId="0" fontId="0" fillId="35" borderId="47" xfId="0" applyFont="1" applyFill="1" applyBorder="1" applyAlignment="1">
      <alignment vertical="top" wrapText="1"/>
    </xf>
    <xf numFmtId="0" fontId="0" fillId="35" borderId="49" xfId="0" applyFont="1" applyFill="1" applyBorder="1" applyAlignment="1">
      <alignment vertical="top" wrapText="1"/>
    </xf>
    <xf numFmtId="0" fontId="0" fillId="35" borderId="48" xfId="0" applyFont="1" applyFill="1" applyBorder="1" applyAlignment="1">
      <alignment vertical="top" wrapText="1"/>
    </xf>
    <xf numFmtId="164" fontId="6" fillId="0" borderId="50" xfId="0" applyNumberFormat="1" applyFont="1" applyBorder="1" applyAlignment="1">
      <alignment vertical="top" wrapText="1"/>
    </xf>
    <xf numFmtId="164" fontId="6" fillId="0" borderId="51" xfId="0" applyNumberFormat="1" applyFont="1" applyBorder="1" applyAlignment="1">
      <alignment vertical="top" wrapText="1"/>
    </xf>
    <xf numFmtId="164" fontId="7" fillId="0" borderId="52" xfId="0" applyNumberFormat="1" applyFont="1" applyBorder="1" applyAlignment="1">
      <alignment vertical="top" wrapText="1"/>
    </xf>
    <xf numFmtId="164" fontId="7" fillId="0" borderId="53" xfId="0" applyNumberFormat="1" applyFont="1" applyBorder="1" applyAlignment="1">
      <alignment vertical="top" wrapText="1"/>
    </xf>
    <xf numFmtId="164" fontId="6" fillId="0" borderId="54" xfId="0" applyNumberFormat="1" applyFont="1" applyBorder="1" applyAlignment="1">
      <alignment vertical="top" wrapText="1"/>
    </xf>
    <xf numFmtId="164" fontId="7" fillId="0" borderId="44" xfId="0" applyNumberFormat="1" applyFont="1" applyBorder="1" applyAlignment="1">
      <alignment vertical="top" wrapText="1"/>
    </xf>
    <xf numFmtId="0" fontId="7" fillId="0" borderId="44" xfId="0" applyFont="1" applyBorder="1" applyAlignment="1">
      <alignment vertical="top"/>
    </xf>
    <xf numFmtId="0" fontId="7" fillId="37" borderId="44" xfId="0" applyFont="1" applyFill="1" applyBorder="1" applyAlignment="1">
      <alignment vertical="top"/>
    </xf>
    <xf numFmtId="0" fontId="7" fillId="0" borderId="43" xfId="0" applyFont="1" applyBorder="1" applyAlignment="1">
      <alignment vertical="top"/>
    </xf>
    <xf numFmtId="164" fontId="6" fillId="0" borderId="55" xfId="0" applyNumberFormat="1" applyFont="1" applyBorder="1" applyAlignment="1">
      <alignment vertical="top" wrapText="1"/>
    </xf>
    <xf numFmtId="164" fontId="7" fillId="0" borderId="23" xfId="0" applyNumberFormat="1" applyFont="1" applyBorder="1" applyAlignment="1">
      <alignment vertical="top" wrapText="1"/>
    </xf>
    <xf numFmtId="164" fontId="7" fillId="0" borderId="56" xfId="0" applyNumberFormat="1" applyFont="1" applyBorder="1" applyAlignment="1">
      <alignment vertical="top" wrapText="1"/>
    </xf>
    <xf numFmtId="164" fontId="7" fillId="35" borderId="57" xfId="0" applyNumberFormat="1" applyFont="1" applyFill="1" applyBorder="1" applyAlignment="1">
      <alignment vertical="top" wrapText="1"/>
    </xf>
    <xf numFmtId="164" fontId="7" fillId="35" borderId="58" xfId="0" applyNumberFormat="1" applyFont="1" applyFill="1" applyBorder="1" applyAlignment="1">
      <alignment vertical="top" wrapText="1"/>
    </xf>
    <xf numFmtId="164" fontId="7" fillId="35" borderId="59" xfId="0" applyNumberFormat="1" applyFont="1" applyFill="1" applyBorder="1" applyAlignment="1">
      <alignment vertical="top" wrapText="1"/>
    </xf>
    <xf numFmtId="164" fontId="7" fillId="0" borderId="60" xfId="0" applyNumberFormat="1" applyFont="1" applyBorder="1" applyAlignment="1">
      <alignment vertical="top" wrapText="1"/>
    </xf>
    <xf numFmtId="164" fontId="6" fillId="35" borderId="61" xfId="0" applyNumberFormat="1" applyFont="1" applyFill="1" applyBorder="1" applyAlignment="1">
      <alignment vertical="top" wrapText="1"/>
    </xf>
    <xf numFmtId="164" fontId="6" fillId="35" borderId="62" xfId="0" applyNumberFormat="1" applyFont="1" applyFill="1" applyBorder="1" applyAlignment="1">
      <alignment vertical="top" wrapText="1"/>
    </xf>
    <xf numFmtId="164" fontId="6" fillId="35" borderId="63" xfId="0" applyNumberFormat="1" applyFont="1" applyFill="1" applyBorder="1" applyAlignment="1">
      <alignment vertical="top" wrapText="1"/>
    </xf>
    <xf numFmtId="164" fontId="6" fillId="35" borderId="64" xfId="0" applyNumberFormat="1" applyFont="1" applyFill="1" applyBorder="1" applyAlignment="1">
      <alignment vertical="top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46" xfId="0" applyFont="1" applyFill="1" applyBorder="1" applyAlignment="1">
      <alignment horizontal="center" vertical="center" wrapText="1"/>
    </xf>
    <xf numFmtId="0" fontId="0" fillId="33" borderId="65" xfId="0" applyFont="1" applyFill="1" applyBorder="1" applyAlignment="1">
      <alignment horizontal="center" vertical="center" wrapText="1"/>
    </xf>
    <xf numFmtId="0" fontId="0" fillId="0" borderId="66" xfId="0" applyFont="1" applyBorder="1" applyAlignment="1">
      <alignment horizontal="center" wrapText="1"/>
    </xf>
    <xf numFmtId="0" fontId="0" fillId="0" borderId="66" xfId="0" applyFont="1" applyBorder="1" applyAlignment="1">
      <alignment wrapText="1"/>
    </xf>
    <xf numFmtId="0" fontId="0" fillId="0" borderId="67" xfId="0" applyFont="1" applyBorder="1" applyAlignment="1">
      <alignment wrapText="1"/>
    </xf>
    <xf numFmtId="164" fontId="0" fillId="0" borderId="45" xfId="0" applyNumberFormat="1" applyBorder="1" applyAlignment="1">
      <alignment horizontal="center" vertical="center"/>
    </xf>
    <xf numFmtId="0" fontId="0" fillId="34" borderId="45" xfId="0" applyFill="1" applyBorder="1" applyAlignment="1">
      <alignment horizontal="center" vertical="center"/>
    </xf>
    <xf numFmtId="0" fontId="2" fillId="34" borderId="42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33" borderId="68" xfId="0" applyFont="1" applyFill="1" applyBorder="1" applyAlignment="1">
      <alignment horizontal="center" vertical="center" wrapText="1"/>
    </xf>
    <xf numFmtId="0" fontId="0" fillId="33" borderId="69" xfId="0" applyFont="1" applyFill="1" applyBorder="1" applyAlignment="1">
      <alignment horizontal="center" vertical="center" wrapText="1"/>
    </xf>
    <xf numFmtId="0" fontId="0" fillId="33" borderId="70" xfId="0" applyFont="1" applyFill="1" applyBorder="1" applyAlignment="1">
      <alignment horizontal="center" vertical="center" wrapText="1"/>
    </xf>
    <xf numFmtId="0" fontId="5" fillId="0" borderId="71" xfId="0" applyFont="1" applyBorder="1" applyAlignment="1">
      <alignment horizontal="center" wrapText="1"/>
    </xf>
    <xf numFmtId="0" fontId="0" fillId="33" borderId="72" xfId="0" applyFont="1" applyFill="1" applyBorder="1" applyAlignment="1">
      <alignment horizontal="center" wrapText="1"/>
    </xf>
    <xf numFmtId="0" fontId="0" fillId="33" borderId="67" xfId="0" applyFont="1" applyFill="1" applyBorder="1" applyAlignment="1">
      <alignment horizontal="center" wrapText="1"/>
    </xf>
    <xf numFmtId="0" fontId="0" fillId="0" borderId="73" xfId="0" applyFont="1" applyBorder="1" applyAlignment="1">
      <alignment horizontal="center" wrapText="1"/>
    </xf>
    <xf numFmtId="0" fontId="0" fillId="0" borderId="74" xfId="0" applyFont="1" applyBorder="1" applyAlignment="1">
      <alignment horizontal="center" wrapText="1"/>
    </xf>
    <xf numFmtId="0" fontId="0" fillId="0" borderId="75" xfId="0" applyFont="1" applyBorder="1" applyAlignment="1">
      <alignment horizontal="center" wrapText="1"/>
    </xf>
    <xf numFmtId="0" fontId="0" fillId="0" borderId="45" xfId="0" applyFont="1" applyBorder="1" applyAlignment="1">
      <alignment horizontal="center" wrapText="1"/>
    </xf>
    <xf numFmtId="0" fontId="0" fillId="0" borderId="44" xfId="0" applyFont="1" applyBorder="1" applyAlignment="1">
      <alignment horizontal="center" wrapText="1"/>
    </xf>
    <xf numFmtId="0" fontId="0" fillId="33" borderId="76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vertical="top" wrapText="1"/>
    </xf>
    <xf numFmtId="0" fontId="0" fillId="0" borderId="48" xfId="0" applyFont="1" applyBorder="1" applyAlignment="1">
      <alignment vertical="top" wrapText="1"/>
    </xf>
    <xf numFmtId="0" fontId="0" fillId="33" borderId="77" xfId="0" applyFont="1" applyFill="1" applyBorder="1" applyAlignment="1">
      <alignment vertical="top" wrapText="1"/>
    </xf>
    <xf numFmtId="0" fontId="0" fillId="33" borderId="32" xfId="0" applyFont="1" applyFill="1" applyBorder="1" applyAlignment="1">
      <alignment vertical="top" wrapText="1"/>
    </xf>
    <xf numFmtId="0" fontId="0" fillId="33" borderId="40" xfId="0" applyFont="1" applyFill="1" applyBorder="1" applyAlignment="1">
      <alignment vertical="top" wrapText="1"/>
    </xf>
    <xf numFmtId="0" fontId="0" fillId="33" borderId="33" xfId="0" applyFont="1" applyFill="1" applyBorder="1" applyAlignment="1">
      <alignment vertical="top" wrapText="1"/>
    </xf>
    <xf numFmtId="0" fontId="0" fillId="33" borderId="37" xfId="0" applyFont="1" applyFill="1" applyBorder="1" applyAlignment="1">
      <alignment vertical="top" wrapText="1"/>
    </xf>
    <xf numFmtId="0" fontId="0" fillId="33" borderId="78" xfId="0" applyFont="1" applyFill="1" applyBorder="1" applyAlignment="1">
      <alignment horizontal="center" vertical="top" wrapText="1"/>
    </xf>
    <xf numFmtId="0" fontId="0" fillId="33" borderId="79" xfId="0" applyFont="1" applyFill="1" applyBorder="1" applyAlignment="1">
      <alignment horizontal="center" vertical="top" wrapText="1"/>
    </xf>
    <xf numFmtId="0" fontId="0" fillId="33" borderId="41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0" fontId="4" fillId="36" borderId="36" xfId="0" applyFont="1" applyFill="1" applyBorder="1" applyAlignment="1">
      <alignment vertical="top" wrapText="1"/>
    </xf>
    <xf numFmtId="0" fontId="4" fillId="36" borderId="24" xfId="0" applyFont="1" applyFill="1" applyBorder="1" applyAlignment="1">
      <alignment vertical="top" wrapText="1"/>
    </xf>
    <xf numFmtId="0" fontId="4" fillId="36" borderId="80" xfId="0" applyFont="1" applyFill="1" applyBorder="1" applyAlignment="1">
      <alignment vertical="top" wrapText="1"/>
    </xf>
    <xf numFmtId="0" fontId="4" fillId="36" borderId="12" xfId="0" applyFont="1" applyFill="1" applyBorder="1" applyAlignment="1">
      <alignment vertical="top" wrapText="1"/>
    </xf>
    <xf numFmtId="0" fontId="4" fillId="36" borderId="81" xfId="0" applyFont="1" applyFill="1" applyBorder="1" applyAlignment="1">
      <alignment horizontal="center" vertical="top" wrapText="1"/>
    </xf>
    <xf numFmtId="0" fontId="4" fillId="36" borderId="25" xfId="0" applyFont="1" applyFill="1" applyBorder="1" applyAlignment="1">
      <alignment vertical="top" wrapText="1"/>
    </xf>
    <xf numFmtId="0" fontId="13" fillId="36" borderId="82" xfId="0" applyFont="1" applyFill="1" applyBorder="1" applyAlignment="1">
      <alignment horizontal="center" vertical="top" wrapText="1"/>
    </xf>
    <xf numFmtId="0" fontId="13" fillId="36" borderId="83" xfId="0" applyFont="1" applyFill="1" applyBorder="1" applyAlignment="1">
      <alignment horizontal="center" vertical="top" wrapText="1"/>
    </xf>
    <xf numFmtId="0" fontId="4" fillId="36" borderId="84" xfId="0" applyFont="1" applyFill="1" applyBorder="1" applyAlignment="1">
      <alignment horizontal="center" vertical="top"/>
    </xf>
    <xf numFmtId="0" fontId="4" fillId="36" borderId="85" xfId="0" applyFont="1" applyFill="1" applyBorder="1" applyAlignment="1">
      <alignment horizontal="center" vertical="top"/>
    </xf>
    <xf numFmtId="0" fontId="4" fillId="36" borderId="86" xfId="0" applyFont="1" applyFill="1" applyBorder="1" applyAlignment="1">
      <alignment horizontal="center" vertical="top"/>
    </xf>
    <xf numFmtId="0" fontId="4" fillId="0" borderId="2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83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13" fillId="0" borderId="87" xfId="0" applyFont="1" applyBorder="1" applyAlignment="1">
      <alignment vertical="top" wrapText="1"/>
    </xf>
    <xf numFmtId="0" fontId="4" fillId="0" borderId="88" xfId="0" applyFont="1" applyBorder="1" applyAlignment="1">
      <alignment vertical="top" wrapText="1"/>
    </xf>
    <xf numFmtId="0" fontId="13" fillId="0" borderId="83" xfId="0" applyFont="1" applyBorder="1" applyAlignment="1">
      <alignment vertical="top" wrapText="1"/>
    </xf>
    <xf numFmtId="0" fontId="4" fillId="0" borderId="24" xfId="0" applyFont="1" applyBorder="1" applyAlignment="1">
      <alignment horizontal="justify" vertical="top" wrapText="1"/>
    </xf>
    <xf numFmtId="0" fontId="4" fillId="0" borderId="89" xfId="0" applyFont="1" applyBorder="1" applyAlignment="1">
      <alignment horizontal="center" vertical="center" wrapText="1"/>
    </xf>
    <xf numFmtId="0" fontId="4" fillId="0" borderId="31" xfId="0" applyFont="1" applyBorder="1" applyAlignment="1">
      <alignment vertical="top" wrapText="1"/>
    </xf>
    <xf numFmtId="0" fontId="4" fillId="0" borderId="90" xfId="0" applyFont="1" applyBorder="1" applyAlignment="1">
      <alignment vertical="top" wrapText="1"/>
    </xf>
    <xf numFmtId="0" fontId="4" fillId="0" borderId="39" xfId="0" applyFont="1" applyBorder="1" applyAlignment="1">
      <alignment horizontal="center" vertical="center" wrapText="1"/>
    </xf>
    <xf numFmtId="0" fontId="13" fillId="0" borderId="91" xfId="0" applyFont="1" applyBorder="1" applyAlignment="1">
      <alignment vertical="top" wrapText="1"/>
    </xf>
    <xf numFmtId="0" fontId="4" fillId="0" borderId="24" xfId="0" applyFont="1" applyBorder="1" applyAlignment="1">
      <alignment horizontal="center" vertical="center" wrapText="1"/>
    </xf>
    <xf numFmtId="0" fontId="13" fillId="0" borderId="83" xfId="0" applyFont="1" applyBorder="1" applyAlignment="1">
      <alignment horizontal="center" vertical="center" wrapText="1"/>
    </xf>
    <xf numFmtId="0" fontId="0" fillId="36" borderId="45" xfId="0" applyFont="1" applyFill="1" applyBorder="1" applyAlignment="1">
      <alignment vertical="top" wrapText="1"/>
    </xf>
    <xf numFmtId="0" fontId="0" fillId="36" borderId="45" xfId="0" applyFont="1" applyFill="1" applyBorder="1" applyAlignment="1">
      <alignment horizontal="center" vertical="top" wrapText="1"/>
    </xf>
    <xf numFmtId="0" fontId="0" fillId="36" borderId="45" xfId="0" applyFont="1" applyFill="1" applyBorder="1" applyAlignment="1">
      <alignment vertical="top" wrapText="1"/>
    </xf>
    <xf numFmtId="0" fontId="0" fillId="0" borderId="45" xfId="0" applyFont="1" applyBorder="1" applyAlignment="1">
      <alignment vertical="top" wrapText="1"/>
    </xf>
    <xf numFmtId="0" fontId="0" fillId="0" borderId="45" xfId="0" applyFont="1" applyBorder="1" applyAlignment="1">
      <alignment vertical="top" wrapText="1"/>
    </xf>
    <xf numFmtId="0" fontId="0" fillId="0" borderId="45" xfId="0" applyBorder="1" applyAlignment="1">
      <alignment/>
    </xf>
    <xf numFmtId="0" fontId="0" fillId="0" borderId="45" xfId="0" applyFont="1" applyBorder="1" applyAlignment="1">
      <alignment vertical="top" wrapText="1"/>
    </xf>
    <xf numFmtId="0" fontId="8" fillId="0" borderId="45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top" wrapText="1"/>
    </xf>
    <xf numFmtId="0" fontId="8" fillId="0" borderId="45" xfId="0" applyFont="1" applyBorder="1" applyAlignment="1">
      <alignment vertical="top" wrapText="1"/>
    </xf>
    <xf numFmtId="0" fontId="4" fillId="0" borderId="45" xfId="0" applyFont="1" applyBorder="1" applyAlignment="1">
      <alignment horizontal="center" vertical="top" wrapText="1"/>
    </xf>
    <xf numFmtId="0" fontId="8" fillId="0" borderId="45" xfId="0" applyFont="1" applyBorder="1" applyAlignment="1">
      <alignment vertical="top" wrapText="1"/>
    </xf>
    <xf numFmtId="0" fontId="0" fillId="0" borderId="45" xfId="0" applyFont="1" applyBorder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C1C1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tabSelected="1" zoomScale="86" zoomScaleNormal="86" zoomScalePageLayoutView="0" workbookViewId="0" topLeftCell="A1">
      <selection activeCell="M13" sqref="A1:M13"/>
    </sheetView>
  </sheetViews>
  <sheetFormatPr defaultColWidth="9.00390625" defaultRowHeight="12.75"/>
  <cols>
    <col min="1" max="1" width="4.28125" style="0" customWidth="1"/>
    <col min="2" max="2" width="23.8515625" style="0" customWidth="1"/>
    <col min="3" max="3" width="11.8515625" style="0" customWidth="1"/>
    <col min="4" max="5" width="8.7109375" style="0" customWidth="1"/>
    <col min="6" max="6" width="8.28125" style="0" customWidth="1"/>
    <col min="7" max="7" width="6.28125" style="0" customWidth="1"/>
    <col min="8" max="8" width="6.8515625" style="0" customWidth="1"/>
    <col min="9" max="9" width="6.57421875" style="0" customWidth="1"/>
    <col min="10" max="10" width="6.28125" style="0" customWidth="1"/>
    <col min="11" max="12" width="6.140625" style="0" customWidth="1"/>
    <col min="13" max="13" width="15.00390625" style="0" customWidth="1"/>
  </cols>
  <sheetData>
    <row r="1" spans="1:13" ht="12.75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</row>
    <row r="2" spans="1:13" ht="50.25" customHeight="1">
      <c r="A2" s="136" t="s">
        <v>113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</row>
    <row r="3" spans="1:13" ht="14.25" customHeight="1">
      <c r="A3" s="2"/>
      <c r="B3" s="2"/>
      <c r="C3" s="2"/>
      <c r="D3" s="2"/>
      <c r="E3" s="2"/>
      <c r="F3" s="2"/>
      <c r="G3" s="2"/>
      <c r="H3" s="3"/>
      <c r="I3" s="3"/>
      <c r="J3" s="3"/>
      <c r="K3" s="3"/>
      <c r="L3" s="3"/>
      <c r="M3" s="3"/>
    </row>
    <row r="4" spans="1:13" ht="12.75" customHeight="1">
      <c r="A4" s="137" t="s">
        <v>1</v>
      </c>
      <c r="B4" s="137" t="s">
        <v>2</v>
      </c>
      <c r="C4" s="137" t="s">
        <v>3</v>
      </c>
      <c r="D4" s="137" t="s">
        <v>4</v>
      </c>
      <c r="E4" s="137"/>
      <c r="F4" s="137"/>
      <c r="G4" s="137"/>
      <c r="H4" s="137"/>
      <c r="I4" s="137"/>
      <c r="J4" s="137"/>
      <c r="K4" s="137"/>
      <c r="L4" s="137"/>
      <c r="M4" s="137"/>
    </row>
    <row r="5" spans="1:13" ht="28.5" customHeight="1">
      <c r="A5" s="137"/>
      <c r="B5" s="137"/>
      <c r="C5" s="137"/>
      <c r="D5" s="4">
        <v>2013</v>
      </c>
      <c r="E5" s="5">
        <v>2014</v>
      </c>
      <c r="F5" s="5">
        <v>2015</v>
      </c>
      <c r="G5" s="5">
        <v>2016</v>
      </c>
      <c r="H5" s="5">
        <v>2017</v>
      </c>
      <c r="I5" s="5">
        <v>2018</v>
      </c>
      <c r="J5" s="5">
        <v>2019</v>
      </c>
      <c r="K5" s="5">
        <v>2020</v>
      </c>
      <c r="L5" s="5">
        <v>2021</v>
      </c>
      <c r="M5" s="6" t="s">
        <v>5</v>
      </c>
    </row>
    <row r="6" spans="1:13" ht="25.5" customHeight="1">
      <c r="A6" s="134" t="s">
        <v>6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</row>
    <row r="7" spans="1:13" ht="25.5">
      <c r="A7" s="7"/>
      <c r="B7" s="8" t="s">
        <v>7</v>
      </c>
      <c r="C7" s="7" t="s">
        <v>8</v>
      </c>
      <c r="D7" s="9"/>
      <c r="E7" s="9"/>
      <c r="F7" s="9"/>
      <c r="G7" s="9">
        <v>36</v>
      </c>
      <c r="H7" s="9">
        <v>38</v>
      </c>
      <c r="I7" s="9">
        <v>38</v>
      </c>
      <c r="J7" s="9">
        <v>38</v>
      </c>
      <c r="K7" s="9">
        <v>38</v>
      </c>
      <c r="L7" s="9">
        <v>38</v>
      </c>
      <c r="M7" s="9">
        <v>38</v>
      </c>
    </row>
    <row r="8" spans="1:13" ht="25.5">
      <c r="A8" s="7"/>
      <c r="B8" s="8" t="s">
        <v>9</v>
      </c>
      <c r="C8" s="7" t="s">
        <v>8</v>
      </c>
      <c r="D8" s="9">
        <v>985</v>
      </c>
      <c r="E8" s="9">
        <v>1105</v>
      </c>
      <c r="F8" s="9">
        <v>1268</v>
      </c>
      <c r="G8" s="9">
        <v>1015</v>
      </c>
      <c r="H8" s="9">
        <v>1017</v>
      </c>
      <c r="I8" s="9">
        <v>1104</v>
      </c>
      <c r="J8" s="9">
        <v>1104</v>
      </c>
      <c r="K8" s="9">
        <v>1104</v>
      </c>
      <c r="L8" s="9">
        <v>1104</v>
      </c>
      <c r="M8" s="9">
        <v>1104</v>
      </c>
    </row>
    <row r="9" spans="1:13" ht="114.75">
      <c r="A9" s="7"/>
      <c r="B9" s="8" t="s">
        <v>10</v>
      </c>
      <c r="C9" s="10" t="s">
        <v>11</v>
      </c>
      <c r="D9" s="11">
        <v>100</v>
      </c>
      <c r="E9" s="11">
        <v>100</v>
      </c>
      <c r="F9" s="11">
        <v>100</v>
      </c>
      <c r="G9" s="11">
        <v>83.33</v>
      </c>
      <c r="H9" s="11">
        <v>83.33</v>
      </c>
      <c r="I9" s="11">
        <v>16.67</v>
      </c>
      <c r="J9" s="11">
        <v>0</v>
      </c>
      <c r="K9" s="11">
        <v>0</v>
      </c>
      <c r="L9" s="11"/>
      <c r="M9" s="9">
        <v>0</v>
      </c>
    </row>
    <row r="10" spans="1:13" ht="26.25" customHeight="1">
      <c r="A10" s="134" t="s">
        <v>12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</row>
    <row r="11" spans="1:13" ht="25.5">
      <c r="A11" s="7"/>
      <c r="B11" s="8" t="s">
        <v>7</v>
      </c>
      <c r="C11" s="7" t="s">
        <v>8</v>
      </c>
      <c r="D11" s="9"/>
      <c r="E11" s="9"/>
      <c r="F11" s="9"/>
      <c r="G11" s="9">
        <v>36</v>
      </c>
      <c r="H11" s="9">
        <v>38</v>
      </c>
      <c r="I11" s="9">
        <v>38</v>
      </c>
      <c r="J11" s="9">
        <v>38</v>
      </c>
      <c r="K11" s="9">
        <v>38</v>
      </c>
      <c r="L11" s="9">
        <v>38</v>
      </c>
      <c r="M11" s="9">
        <v>38</v>
      </c>
    </row>
    <row r="12" spans="1:13" ht="25.5">
      <c r="A12" s="7"/>
      <c r="B12" s="8" t="s">
        <v>9</v>
      </c>
      <c r="C12" s="7" t="s">
        <v>8</v>
      </c>
      <c r="D12" s="9">
        <v>985</v>
      </c>
      <c r="E12" s="9">
        <v>1105</v>
      </c>
      <c r="F12" s="9">
        <v>1268</v>
      </c>
      <c r="G12" s="9">
        <v>1015</v>
      </c>
      <c r="H12" s="9">
        <v>1017</v>
      </c>
      <c r="I12" s="9">
        <v>1104</v>
      </c>
      <c r="J12" s="9">
        <v>1104</v>
      </c>
      <c r="K12" s="9">
        <v>1104</v>
      </c>
      <c r="L12" s="9">
        <v>1104</v>
      </c>
      <c r="M12" s="9">
        <v>1104</v>
      </c>
    </row>
    <row r="13" spans="1:13" ht="114.75">
      <c r="A13" s="7"/>
      <c r="B13" s="8" t="s">
        <v>10</v>
      </c>
      <c r="C13" s="10" t="s">
        <v>11</v>
      </c>
      <c r="D13" s="11">
        <v>100</v>
      </c>
      <c r="E13" s="11">
        <v>100</v>
      </c>
      <c r="F13" s="11">
        <v>100</v>
      </c>
      <c r="G13" s="11">
        <v>83.33</v>
      </c>
      <c r="H13" s="11">
        <v>83.33</v>
      </c>
      <c r="I13" s="11">
        <v>16.67</v>
      </c>
      <c r="J13" s="11">
        <v>0</v>
      </c>
      <c r="K13" s="11">
        <v>0</v>
      </c>
      <c r="L13" s="11">
        <v>0</v>
      </c>
      <c r="M13" s="9">
        <v>0</v>
      </c>
    </row>
  </sheetData>
  <sheetProtection selectLockedCells="1" selectUnlockedCells="1"/>
  <mergeCells count="8">
    <mergeCell ref="A6:M6"/>
    <mergeCell ref="A10:M10"/>
    <mergeCell ref="A1:M1"/>
    <mergeCell ref="A2:M2"/>
    <mergeCell ref="A4:A5"/>
    <mergeCell ref="B4:B5"/>
    <mergeCell ref="C4:C5"/>
    <mergeCell ref="D4:M4"/>
  </mergeCells>
  <printOptions/>
  <pageMargins left="0.5905511811023623" right="0.5905511811023623" top="0.3937007874015748" bottom="0.5905511811023623" header="0" footer="0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zoomScale="86" zoomScaleNormal="86" zoomScalePageLayoutView="0" workbookViewId="0" topLeftCell="A9">
      <selection activeCell="H11" sqref="A1:H11"/>
    </sheetView>
  </sheetViews>
  <sheetFormatPr defaultColWidth="9.00390625" defaultRowHeight="189" customHeight="1"/>
  <cols>
    <col min="1" max="1" width="6.00390625" style="0" customWidth="1"/>
    <col min="2" max="2" width="20.421875" style="0" customWidth="1"/>
    <col min="3" max="3" width="9.57421875" style="0" customWidth="1"/>
    <col min="4" max="4" width="5.57421875" style="0" customWidth="1"/>
    <col min="5" max="5" width="6.421875" style="0" customWidth="1"/>
    <col min="6" max="6" width="35.421875" style="0" customWidth="1"/>
    <col min="7" max="7" width="23.00390625" style="0" customWidth="1"/>
    <col min="8" max="8" width="22.00390625" style="0" customWidth="1"/>
  </cols>
  <sheetData>
    <row r="1" ht="12.75" customHeight="1">
      <c r="H1" s="12" t="s">
        <v>13</v>
      </c>
    </row>
    <row r="2" spans="1:8" ht="34.5" customHeight="1">
      <c r="A2" s="136" t="s">
        <v>112</v>
      </c>
      <c r="B2" s="136"/>
      <c r="C2" s="136"/>
      <c r="D2" s="136"/>
      <c r="E2" s="136"/>
      <c r="F2" s="136"/>
      <c r="G2" s="136"/>
      <c r="H2" s="136"/>
    </row>
    <row r="3" spans="1:8" ht="21" customHeight="1">
      <c r="A3" s="137" t="s">
        <v>14</v>
      </c>
      <c r="B3" s="137" t="s">
        <v>15</v>
      </c>
      <c r="C3" s="137" t="s">
        <v>16</v>
      </c>
      <c r="D3" s="137" t="s">
        <v>17</v>
      </c>
      <c r="E3" s="137"/>
      <c r="F3" s="137" t="s">
        <v>18</v>
      </c>
      <c r="G3" s="137" t="s">
        <v>19</v>
      </c>
      <c r="H3" s="137" t="s">
        <v>20</v>
      </c>
    </row>
    <row r="4" spans="1:8" ht="36" customHeight="1">
      <c r="A4" s="137"/>
      <c r="B4" s="137"/>
      <c r="C4" s="137"/>
      <c r="D4" s="6"/>
      <c r="E4" s="6"/>
      <c r="F4" s="137"/>
      <c r="G4" s="137"/>
      <c r="H4" s="137"/>
    </row>
    <row r="5" spans="1:8" ht="28.5" customHeight="1">
      <c r="A5" s="138" t="s">
        <v>21</v>
      </c>
      <c r="B5" s="138"/>
      <c r="C5" s="138"/>
      <c r="D5" s="138"/>
      <c r="E5" s="138"/>
      <c r="F5" s="138"/>
      <c r="G5" s="138"/>
      <c r="H5" s="138"/>
    </row>
    <row r="6" spans="1:12" ht="187.5" customHeight="1">
      <c r="A6" s="13">
        <v>1</v>
      </c>
      <c r="B6" s="14" t="s">
        <v>22</v>
      </c>
      <c r="C6" s="14" t="s">
        <v>23</v>
      </c>
      <c r="D6" s="49">
        <v>2014</v>
      </c>
      <c r="E6" s="49">
        <v>2021</v>
      </c>
      <c r="F6" s="14" t="s">
        <v>24</v>
      </c>
      <c r="G6" s="14" t="s">
        <v>25</v>
      </c>
      <c r="H6" s="14" t="s">
        <v>26</v>
      </c>
      <c r="L6" s="15"/>
    </row>
    <row r="7" spans="1:8" ht="147.75" customHeight="1">
      <c r="A7" s="13">
        <v>2</v>
      </c>
      <c r="B7" s="16" t="s">
        <v>27</v>
      </c>
      <c r="C7" s="14" t="s">
        <v>23</v>
      </c>
      <c r="D7" s="49">
        <v>2014</v>
      </c>
      <c r="E7" s="49">
        <v>2021</v>
      </c>
      <c r="F7" s="17" t="s">
        <v>28</v>
      </c>
      <c r="G7" s="17" t="s">
        <v>29</v>
      </c>
      <c r="H7" s="18" t="s">
        <v>30</v>
      </c>
    </row>
    <row r="8" spans="1:8" ht="147.75" customHeight="1">
      <c r="A8" s="13">
        <v>3</v>
      </c>
      <c r="B8" s="19" t="s">
        <v>31</v>
      </c>
      <c r="C8" s="14" t="s">
        <v>23</v>
      </c>
      <c r="D8" s="49">
        <v>2014</v>
      </c>
      <c r="E8" s="49">
        <v>2021</v>
      </c>
      <c r="F8" s="17" t="s">
        <v>32</v>
      </c>
      <c r="G8" s="17" t="s">
        <v>33</v>
      </c>
      <c r="H8" s="18" t="s">
        <v>34</v>
      </c>
    </row>
    <row r="9" spans="1:8" ht="147.75" customHeight="1">
      <c r="A9" s="13">
        <v>4</v>
      </c>
      <c r="B9" s="20" t="s">
        <v>102</v>
      </c>
      <c r="C9" s="14" t="s">
        <v>23</v>
      </c>
      <c r="D9" s="49">
        <v>2014</v>
      </c>
      <c r="E9" s="49">
        <v>2021</v>
      </c>
      <c r="F9" s="17" t="s">
        <v>32</v>
      </c>
      <c r="G9" s="17" t="s">
        <v>33</v>
      </c>
      <c r="H9" s="18" t="s">
        <v>34</v>
      </c>
    </row>
    <row r="10" spans="1:8" ht="147.75" customHeight="1">
      <c r="A10" s="21">
        <v>5</v>
      </c>
      <c r="B10" s="22" t="s">
        <v>35</v>
      </c>
      <c r="C10" s="23" t="s">
        <v>23</v>
      </c>
      <c r="D10" s="133">
        <v>2014</v>
      </c>
      <c r="E10" s="49">
        <v>2021</v>
      </c>
      <c r="F10" s="24" t="s">
        <v>36</v>
      </c>
      <c r="G10" s="24" t="s">
        <v>33</v>
      </c>
      <c r="H10" s="25" t="s">
        <v>37</v>
      </c>
    </row>
    <row r="11" spans="1:8" ht="129" customHeight="1">
      <c r="A11" s="13">
        <v>5</v>
      </c>
      <c r="B11" s="14" t="s">
        <v>38</v>
      </c>
      <c r="C11" s="14" t="s">
        <v>23</v>
      </c>
      <c r="D11" s="49">
        <v>2014</v>
      </c>
      <c r="E11" s="49">
        <v>2021</v>
      </c>
      <c r="F11" s="17" t="s">
        <v>39</v>
      </c>
      <c r="G11" s="17" t="s">
        <v>29</v>
      </c>
      <c r="H11" s="18" t="s">
        <v>40</v>
      </c>
    </row>
  </sheetData>
  <sheetProtection selectLockedCells="1" selectUnlockedCells="1"/>
  <mergeCells count="9">
    <mergeCell ref="A5:H5"/>
    <mergeCell ref="A2:H2"/>
    <mergeCell ref="A3:A4"/>
    <mergeCell ref="B3:B4"/>
    <mergeCell ref="C3:C4"/>
    <mergeCell ref="D3:E3"/>
    <mergeCell ref="F3:F4"/>
    <mergeCell ref="G3:G4"/>
    <mergeCell ref="H3:H4"/>
  </mergeCells>
  <printOptions/>
  <pageMargins left="0.3937007874015748" right="0.3937007874015748" top="0.3937007874015748" bottom="0.3937007874015748" header="0" footer="0"/>
  <pageSetup fitToHeight="6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"/>
  <sheetViews>
    <sheetView zoomScale="86" zoomScaleNormal="86" zoomScalePageLayoutView="0" workbookViewId="0" topLeftCell="A1">
      <selection activeCell="M29" sqref="M29"/>
    </sheetView>
  </sheetViews>
  <sheetFormatPr defaultColWidth="11.421875" defaultRowHeight="12.75"/>
  <cols>
    <col min="1" max="2" width="5.57421875" style="0" customWidth="1"/>
    <col min="3" max="3" width="18.140625" style="0" customWidth="1"/>
    <col min="4" max="4" width="42.00390625" style="0" customWidth="1"/>
    <col min="5" max="5" width="22.421875" style="0" customWidth="1"/>
    <col min="6" max="6" width="23.7109375" style="0" customWidth="1"/>
  </cols>
  <sheetData>
    <row r="1" spans="1:6" ht="14.25" customHeight="1">
      <c r="A1" s="135" t="s">
        <v>41</v>
      </c>
      <c r="B1" s="135"/>
      <c r="C1" s="135"/>
      <c r="D1" s="135"/>
      <c r="E1" s="135"/>
      <c r="F1" s="135"/>
    </row>
    <row r="2" spans="2:6" ht="42.75" customHeight="1">
      <c r="B2" s="136" t="s">
        <v>111</v>
      </c>
      <c r="C2" s="136"/>
      <c r="D2" s="136"/>
      <c r="E2" s="136"/>
      <c r="F2" s="136"/>
    </row>
    <row r="3" spans="2:6" ht="15.75" customHeight="1">
      <c r="B3" s="2"/>
      <c r="C3" s="2"/>
      <c r="D3" s="2"/>
      <c r="E3" s="2"/>
      <c r="F3" s="2"/>
    </row>
    <row r="4" spans="2:6" ht="51.75" customHeight="1">
      <c r="B4" s="26" t="s">
        <v>42</v>
      </c>
      <c r="C4" s="6" t="s">
        <v>43</v>
      </c>
      <c r="D4" s="6" t="s">
        <v>44</v>
      </c>
      <c r="E4" s="6" t="s">
        <v>45</v>
      </c>
      <c r="F4" s="6" t="s">
        <v>46</v>
      </c>
    </row>
    <row r="5" spans="2:6" ht="98.25" customHeight="1">
      <c r="B5" s="27" t="s">
        <v>47</v>
      </c>
      <c r="C5" s="14" t="s">
        <v>48</v>
      </c>
      <c r="D5" s="8" t="s">
        <v>114</v>
      </c>
      <c r="E5" s="14" t="s">
        <v>49</v>
      </c>
      <c r="F5" s="14" t="s">
        <v>50</v>
      </c>
    </row>
  </sheetData>
  <sheetProtection selectLockedCells="1" selectUnlockedCells="1"/>
  <mergeCells count="2">
    <mergeCell ref="A1:F1"/>
    <mergeCell ref="B2:F2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zoomScale="86" zoomScaleNormal="86" zoomScalePageLayoutView="0" workbookViewId="0" topLeftCell="A1">
      <selection activeCell="S15" sqref="S15"/>
    </sheetView>
  </sheetViews>
  <sheetFormatPr defaultColWidth="9.00390625" defaultRowHeight="38.25" customHeight="1"/>
  <cols>
    <col min="1" max="1" width="37.28125" style="0" customWidth="1"/>
    <col min="2" max="2" width="5.8515625" style="0" customWidth="1"/>
    <col min="3" max="3" width="5.421875" style="0" customWidth="1"/>
    <col min="4" max="4" width="6.00390625" style="0" customWidth="1"/>
    <col min="5" max="5" width="5.8515625" style="0" customWidth="1"/>
    <col min="6" max="7" width="6.00390625" style="0" customWidth="1"/>
    <col min="8" max="9" width="6.28125" style="0" customWidth="1"/>
    <col min="10" max="10" width="6.7109375" style="0" customWidth="1"/>
    <col min="11" max="11" width="6.421875" style="0" customWidth="1"/>
    <col min="12" max="12" width="6.28125" style="0" customWidth="1"/>
    <col min="13" max="13" width="6.421875" style="0" customWidth="1"/>
    <col min="14" max="15" width="6.57421875" style="0" customWidth="1"/>
    <col min="16" max="16" width="6.421875" style="0" customWidth="1"/>
    <col min="17" max="17" width="6.28125" style="0" customWidth="1"/>
  </cols>
  <sheetData>
    <row r="1" spans="1:16" ht="12.75" customHeight="1">
      <c r="A1" s="135" t="s">
        <v>51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</row>
    <row r="2" spans="1:17" ht="37.5" customHeight="1" thickBot="1">
      <c r="A2" s="142" t="s">
        <v>52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</row>
    <row r="3" spans="1:17" ht="37.5" customHeight="1">
      <c r="A3" s="143" t="s">
        <v>53</v>
      </c>
      <c r="B3" s="139" t="s">
        <v>54</v>
      </c>
      <c r="C3" s="140"/>
      <c r="D3" s="140"/>
      <c r="E3" s="140"/>
      <c r="F3" s="140"/>
      <c r="G3" s="140"/>
      <c r="H3" s="140"/>
      <c r="I3" s="141"/>
      <c r="J3" s="139" t="s">
        <v>55</v>
      </c>
      <c r="K3" s="140"/>
      <c r="L3" s="140"/>
      <c r="M3" s="140"/>
      <c r="N3" s="140"/>
      <c r="O3" s="140"/>
      <c r="P3" s="140"/>
      <c r="Q3" s="150"/>
    </row>
    <row r="4" spans="1:17" ht="27" customHeight="1" thickBot="1">
      <c r="A4" s="144"/>
      <c r="B4" s="131">
        <v>2014</v>
      </c>
      <c r="C4" s="131">
        <v>2015</v>
      </c>
      <c r="D4" s="131">
        <v>2016</v>
      </c>
      <c r="E4" s="131">
        <v>2017</v>
      </c>
      <c r="F4" s="131">
        <v>2018</v>
      </c>
      <c r="G4" s="131">
        <v>2019</v>
      </c>
      <c r="H4" s="131">
        <v>2020</v>
      </c>
      <c r="I4" s="131">
        <v>2021</v>
      </c>
      <c r="J4" s="131">
        <v>2014</v>
      </c>
      <c r="K4" s="131">
        <v>2015</v>
      </c>
      <c r="L4" s="131">
        <v>2016</v>
      </c>
      <c r="M4" s="131">
        <v>2017</v>
      </c>
      <c r="N4" s="131">
        <v>2018</v>
      </c>
      <c r="O4" s="131">
        <v>2019</v>
      </c>
      <c r="P4" s="131">
        <v>2020</v>
      </c>
      <c r="Q4" s="132">
        <v>2021</v>
      </c>
    </row>
    <row r="5" spans="1:17" ht="29.25" customHeight="1">
      <c r="A5" s="145" t="s">
        <v>21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7"/>
    </row>
    <row r="6" spans="1:17" ht="29.25" customHeight="1">
      <c r="A6" s="124" t="s">
        <v>56</v>
      </c>
      <c r="B6" s="148" t="s">
        <v>57</v>
      </c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9"/>
    </row>
    <row r="7" spans="1:17" ht="26.25" customHeight="1">
      <c r="A7" s="125" t="s">
        <v>58</v>
      </c>
      <c r="B7" s="85"/>
      <c r="C7" s="85"/>
      <c r="D7" s="85"/>
      <c r="E7" s="85"/>
      <c r="F7" s="85"/>
      <c r="G7" s="85"/>
      <c r="H7" s="85"/>
      <c r="I7" s="85"/>
      <c r="J7" s="127">
        <v>2893.1</v>
      </c>
      <c r="K7" s="127">
        <v>2184.5</v>
      </c>
      <c r="L7" s="127">
        <v>3078.3</v>
      </c>
      <c r="M7" s="127">
        <v>3886.6</v>
      </c>
      <c r="N7" s="127">
        <v>3413.6</v>
      </c>
      <c r="O7" s="127">
        <v>2892.8</v>
      </c>
      <c r="P7" s="127">
        <v>2442.8</v>
      </c>
      <c r="Q7" s="81">
        <v>2442.8</v>
      </c>
    </row>
    <row r="8" spans="1:17" ht="25.5" customHeight="1">
      <c r="A8" s="125" t="s">
        <v>59</v>
      </c>
      <c r="B8" s="128"/>
      <c r="C8" s="128"/>
      <c r="D8" s="128">
        <v>36</v>
      </c>
      <c r="E8" s="128">
        <v>38</v>
      </c>
      <c r="F8" s="128">
        <v>38</v>
      </c>
      <c r="G8" s="128">
        <v>38</v>
      </c>
      <c r="H8" s="128">
        <v>38</v>
      </c>
      <c r="I8" s="128">
        <v>38</v>
      </c>
      <c r="J8" s="85"/>
      <c r="K8" s="85"/>
      <c r="L8" s="85"/>
      <c r="M8" s="85"/>
      <c r="N8" s="85"/>
      <c r="O8" s="85"/>
      <c r="P8" s="85"/>
      <c r="Q8" s="81"/>
    </row>
    <row r="9" spans="1:17" ht="25.5" customHeight="1">
      <c r="A9" s="125" t="s">
        <v>60</v>
      </c>
      <c r="B9" s="128">
        <v>1105</v>
      </c>
      <c r="C9" s="128">
        <v>1268</v>
      </c>
      <c r="D9" s="128">
        <v>1015</v>
      </c>
      <c r="E9" s="128">
        <v>1017</v>
      </c>
      <c r="F9" s="128">
        <v>1104</v>
      </c>
      <c r="G9" s="128">
        <v>1104</v>
      </c>
      <c r="H9" s="128">
        <v>1104</v>
      </c>
      <c r="I9" s="128">
        <v>1104</v>
      </c>
      <c r="J9" s="85"/>
      <c r="K9" s="85"/>
      <c r="L9" s="85"/>
      <c r="M9" s="85"/>
      <c r="N9" s="85"/>
      <c r="O9" s="85"/>
      <c r="P9" s="85"/>
      <c r="Q9" s="81"/>
    </row>
    <row r="10" spans="1:17" ht="81" customHeight="1" thickBot="1">
      <c r="A10" s="126" t="s">
        <v>10</v>
      </c>
      <c r="B10" s="129">
        <v>100</v>
      </c>
      <c r="C10" s="129">
        <v>100</v>
      </c>
      <c r="D10" s="129">
        <v>83.33</v>
      </c>
      <c r="E10" s="129">
        <v>83.33</v>
      </c>
      <c r="F10" s="129">
        <v>16.67</v>
      </c>
      <c r="G10" s="129">
        <v>0</v>
      </c>
      <c r="H10" s="129">
        <v>0</v>
      </c>
      <c r="I10" s="129">
        <v>0</v>
      </c>
      <c r="J10" s="130"/>
      <c r="K10" s="130"/>
      <c r="L10" s="130"/>
      <c r="M10" s="130"/>
      <c r="N10" s="130"/>
      <c r="O10" s="130"/>
      <c r="P10" s="130"/>
      <c r="Q10" s="82"/>
    </row>
  </sheetData>
  <sheetProtection selectLockedCells="1" selectUnlockedCells="1"/>
  <mergeCells count="7">
    <mergeCell ref="B3:I3"/>
    <mergeCell ref="A2:Q2"/>
    <mergeCell ref="A1:P1"/>
    <mergeCell ref="A3:A4"/>
    <mergeCell ref="A5:Q5"/>
    <mergeCell ref="B6:Q6"/>
    <mergeCell ref="J3:Q3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2"/>
  <sheetViews>
    <sheetView zoomScale="86" zoomScaleNormal="86" zoomScalePageLayoutView="0" workbookViewId="0" topLeftCell="A1">
      <selection activeCell="D9" sqref="D9"/>
    </sheetView>
  </sheetViews>
  <sheetFormatPr defaultColWidth="11.421875" defaultRowHeight="12.75"/>
  <cols>
    <col min="1" max="1" width="11.421875" style="0" customWidth="1"/>
    <col min="2" max="2" width="26.00390625" style="0" customWidth="1"/>
    <col min="3" max="3" width="11.421875" style="0" customWidth="1"/>
    <col min="4" max="5" width="6.00390625" style="0" customWidth="1"/>
    <col min="6" max="6" width="6.140625" style="0" customWidth="1"/>
    <col min="7" max="7" width="5.00390625" style="0" customWidth="1"/>
    <col min="8" max="8" width="8.00390625" style="0" customWidth="1"/>
    <col min="9" max="11" width="6.7109375" style="0" customWidth="1"/>
    <col min="12" max="12" width="6.57421875" style="0" customWidth="1"/>
    <col min="13" max="13" width="6.8515625" style="0" customWidth="1"/>
    <col min="14" max="14" width="7.421875" style="0" customWidth="1"/>
    <col min="15" max="15" width="7.00390625" style="0" customWidth="1"/>
    <col min="16" max="16" width="7.57421875" style="0" customWidth="1"/>
  </cols>
  <sheetData>
    <row r="1" spans="1:15" ht="12.75">
      <c r="A1" s="135" t="s">
        <v>61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</row>
    <row r="2" spans="1:16" ht="42.75" customHeight="1">
      <c r="A2" s="161" t="s">
        <v>107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</row>
    <row r="3" spans="1:15" ht="15.7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6" ht="33" customHeight="1">
      <c r="A4" s="153" t="s">
        <v>62</v>
      </c>
      <c r="B4" s="155" t="s">
        <v>63</v>
      </c>
      <c r="C4" s="155" t="s">
        <v>16</v>
      </c>
      <c r="D4" s="157" t="s">
        <v>64</v>
      </c>
      <c r="E4" s="157"/>
      <c r="F4" s="157" t="s">
        <v>17</v>
      </c>
      <c r="G4" s="157"/>
      <c r="H4" s="158" t="s">
        <v>65</v>
      </c>
      <c r="I4" s="159"/>
      <c r="J4" s="159"/>
      <c r="K4" s="159"/>
      <c r="L4" s="159"/>
      <c r="M4" s="159"/>
      <c r="N4" s="159"/>
      <c r="O4" s="159"/>
      <c r="P4" s="160"/>
    </row>
    <row r="5" spans="1:16" ht="35.25" customHeight="1" thickBot="1">
      <c r="A5" s="154"/>
      <c r="B5" s="156"/>
      <c r="C5" s="156"/>
      <c r="D5" s="91" t="s">
        <v>66</v>
      </c>
      <c r="E5" s="91" t="s">
        <v>67</v>
      </c>
      <c r="F5" s="91" t="s">
        <v>68</v>
      </c>
      <c r="G5" s="91" t="s">
        <v>69</v>
      </c>
      <c r="H5" s="121" t="s">
        <v>70</v>
      </c>
      <c r="I5" s="121">
        <v>2014</v>
      </c>
      <c r="J5" s="121">
        <v>2015</v>
      </c>
      <c r="K5" s="121">
        <v>2016</v>
      </c>
      <c r="L5" s="121">
        <v>2017</v>
      </c>
      <c r="M5" s="121">
        <v>2018</v>
      </c>
      <c r="N5" s="121">
        <v>2019</v>
      </c>
      <c r="O5" s="122">
        <v>2020</v>
      </c>
      <c r="P5" s="123">
        <v>2021</v>
      </c>
    </row>
    <row r="6" spans="1:20" ht="75.75" customHeight="1" thickBot="1">
      <c r="A6" s="89" t="s">
        <v>71</v>
      </c>
      <c r="B6" s="90" t="s">
        <v>108</v>
      </c>
      <c r="C6" s="151" t="s">
        <v>72</v>
      </c>
      <c r="D6" s="151"/>
      <c r="E6" s="151"/>
      <c r="F6" s="151"/>
      <c r="G6" s="152"/>
      <c r="H6" s="117">
        <f aca="true" t="shared" si="0" ref="H6:H12">SUM(I6:P6)</f>
        <v>23234.5</v>
      </c>
      <c r="I6" s="110">
        <f aca="true" t="shared" si="1" ref="I6:P6">SUM(I8:I12)</f>
        <v>2893.1</v>
      </c>
      <c r="J6" s="101">
        <f t="shared" si="1"/>
        <v>2184.5</v>
      </c>
      <c r="K6" s="101">
        <f t="shared" si="1"/>
        <v>3078.3</v>
      </c>
      <c r="L6" s="101">
        <f t="shared" si="1"/>
        <v>3886.6</v>
      </c>
      <c r="M6" s="101">
        <f t="shared" si="1"/>
        <v>3413.6</v>
      </c>
      <c r="N6" s="101">
        <f t="shared" si="1"/>
        <v>2892.8</v>
      </c>
      <c r="O6" s="102">
        <f t="shared" si="1"/>
        <v>2442.8</v>
      </c>
      <c r="P6" s="105">
        <f t="shared" si="1"/>
        <v>2442.8</v>
      </c>
      <c r="Q6" s="28"/>
      <c r="R6" s="28"/>
      <c r="S6" s="28"/>
      <c r="T6" s="28"/>
    </row>
    <row r="7" spans="1:20" ht="89.25">
      <c r="A7" s="29" t="s">
        <v>73</v>
      </c>
      <c r="B7" s="29" t="s">
        <v>74</v>
      </c>
      <c r="C7" s="29"/>
      <c r="D7" s="29"/>
      <c r="E7" s="29"/>
      <c r="F7" s="29"/>
      <c r="G7" s="46"/>
      <c r="H7" s="118">
        <f t="shared" si="0"/>
        <v>23234.5</v>
      </c>
      <c r="I7" s="111">
        <f aca="true" t="shared" si="2" ref="I7:P7">SUM(I6)</f>
        <v>2893.1</v>
      </c>
      <c r="J7" s="30">
        <f t="shared" si="2"/>
        <v>2184.5</v>
      </c>
      <c r="K7" s="30">
        <f t="shared" si="2"/>
        <v>3078.3</v>
      </c>
      <c r="L7" s="30">
        <f t="shared" si="2"/>
        <v>3886.6</v>
      </c>
      <c r="M7" s="30">
        <f t="shared" si="2"/>
        <v>3413.6</v>
      </c>
      <c r="N7" s="30">
        <f t="shared" si="2"/>
        <v>2892.8</v>
      </c>
      <c r="O7" s="92">
        <f t="shared" si="2"/>
        <v>2442.8</v>
      </c>
      <c r="P7" s="106">
        <f t="shared" si="2"/>
        <v>2442.8</v>
      </c>
      <c r="Q7" s="28"/>
      <c r="R7" s="28"/>
      <c r="S7" s="28"/>
      <c r="T7" s="28"/>
    </row>
    <row r="8" spans="1:20" ht="90" thickBot="1">
      <c r="A8" s="31" t="s">
        <v>75</v>
      </c>
      <c r="B8" s="31" t="s">
        <v>74</v>
      </c>
      <c r="C8" s="31" t="s">
        <v>23</v>
      </c>
      <c r="D8" s="31">
        <v>203</v>
      </c>
      <c r="E8" s="31">
        <v>801</v>
      </c>
      <c r="F8" s="31" t="s">
        <v>76</v>
      </c>
      <c r="G8" s="97">
        <v>600</v>
      </c>
      <c r="H8" s="119">
        <f t="shared" si="0"/>
        <v>20741.899999999998</v>
      </c>
      <c r="I8" s="112">
        <v>2744.1</v>
      </c>
      <c r="J8" s="32">
        <v>2161.5</v>
      </c>
      <c r="K8" s="32">
        <v>2956.8</v>
      </c>
      <c r="L8" s="32">
        <v>2463.1</v>
      </c>
      <c r="M8" s="32">
        <v>3263.5</v>
      </c>
      <c r="N8" s="32">
        <v>2384.3</v>
      </c>
      <c r="O8" s="93">
        <v>2384.3</v>
      </c>
      <c r="P8" s="107">
        <v>2384.3</v>
      </c>
      <c r="Q8" s="28"/>
      <c r="R8" s="28"/>
      <c r="S8" s="28"/>
      <c r="T8" s="28"/>
    </row>
    <row r="9" spans="1:20" ht="60.75" customHeight="1" thickBot="1">
      <c r="A9" s="33" t="s">
        <v>75</v>
      </c>
      <c r="B9" s="34" t="s">
        <v>77</v>
      </c>
      <c r="C9" s="34" t="s">
        <v>23</v>
      </c>
      <c r="D9" s="34">
        <v>203</v>
      </c>
      <c r="E9" s="34">
        <v>801</v>
      </c>
      <c r="F9" s="34" t="s">
        <v>78</v>
      </c>
      <c r="G9" s="98">
        <v>600</v>
      </c>
      <c r="H9" s="119">
        <f t="shared" si="0"/>
        <v>970</v>
      </c>
      <c r="I9" s="113">
        <v>141</v>
      </c>
      <c r="J9" s="35"/>
      <c r="K9" s="35">
        <v>97</v>
      </c>
      <c r="L9" s="35">
        <v>342</v>
      </c>
      <c r="M9" s="35">
        <v>90</v>
      </c>
      <c r="N9" s="35">
        <v>300</v>
      </c>
      <c r="O9" s="94"/>
      <c r="P9" s="108"/>
      <c r="Q9" s="28"/>
      <c r="R9" s="28"/>
      <c r="S9" s="28"/>
      <c r="T9" s="28"/>
    </row>
    <row r="10" spans="1:20" ht="94.5" customHeight="1" thickBot="1">
      <c r="A10" s="36" t="s">
        <v>75</v>
      </c>
      <c r="B10" s="37" t="s">
        <v>104</v>
      </c>
      <c r="C10" s="38" t="s">
        <v>23</v>
      </c>
      <c r="D10" s="34">
        <v>203</v>
      </c>
      <c r="E10" s="39">
        <v>801</v>
      </c>
      <c r="F10" s="40" t="s">
        <v>110</v>
      </c>
      <c r="G10" s="99">
        <v>600</v>
      </c>
      <c r="H10" s="119">
        <f t="shared" si="0"/>
        <v>150</v>
      </c>
      <c r="I10" s="114"/>
      <c r="J10" s="41"/>
      <c r="K10" s="41"/>
      <c r="L10" s="41"/>
      <c r="M10" s="41"/>
      <c r="N10" s="41">
        <v>150</v>
      </c>
      <c r="O10" s="95"/>
      <c r="P10" s="108"/>
      <c r="Q10" s="28"/>
      <c r="R10" s="28"/>
      <c r="S10" s="28"/>
      <c r="T10" s="28"/>
    </row>
    <row r="11" spans="1:20" ht="64.5" thickBot="1">
      <c r="A11" s="42" t="s">
        <v>75</v>
      </c>
      <c r="B11" s="43" t="s">
        <v>79</v>
      </c>
      <c r="C11" s="44" t="s">
        <v>23</v>
      </c>
      <c r="D11" s="34">
        <v>203</v>
      </c>
      <c r="E11" s="44">
        <v>801</v>
      </c>
      <c r="F11" s="44" t="s">
        <v>109</v>
      </c>
      <c r="G11" s="100">
        <v>600</v>
      </c>
      <c r="H11" s="119">
        <f t="shared" si="0"/>
        <v>1028</v>
      </c>
      <c r="I11" s="115"/>
      <c r="J11" s="45"/>
      <c r="K11" s="45"/>
      <c r="L11" s="45">
        <v>1028</v>
      </c>
      <c r="M11" s="45"/>
      <c r="N11" s="45"/>
      <c r="O11" s="96"/>
      <c r="P11" s="108"/>
      <c r="Q11" s="28"/>
      <c r="R11" s="28"/>
      <c r="S11" s="28"/>
      <c r="T11" s="28"/>
    </row>
    <row r="12" spans="1:16" ht="90" thickBot="1">
      <c r="A12" s="29" t="s">
        <v>75</v>
      </c>
      <c r="B12" s="29" t="s">
        <v>38</v>
      </c>
      <c r="C12" s="46" t="s">
        <v>23</v>
      </c>
      <c r="D12" s="47">
        <v>203</v>
      </c>
      <c r="E12" s="48">
        <v>801</v>
      </c>
      <c r="F12" s="29" t="s">
        <v>80</v>
      </c>
      <c r="G12" s="46">
        <v>600</v>
      </c>
      <c r="H12" s="120">
        <f t="shared" si="0"/>
        <v>344.6</v>
      </c>
      <c r="I12" s="116">
        <v>8</v>
      </c>
      <c r="J12" s="103">
        <v>23</v>
      </c>
      <c r="K12" s="103">
        <v>24.5</v>
      </c>
      <c r="L12" s="103">
        <v>53.5</v>
      </c>
      <c r="M12" s="103">
        <v>60.1</v>
      </c>
      <c r="N12" s="103">
        <v>58.5</v>
      </c>
      <c r="O12" s="104">
        <v>58.5</v>
      </c>
      <c r="P12" s="109">
        <v>58.5</v>
      </c>
    </row>
  </sheetData>
  <sheetProtection selectLockedCells="1" selectUnlockedCells="1"/>
  <mergeCells count="8">
    <mergeCell ref="C6:G6"/>
    <mergeCell ref="A1:O1"/>
    <mergeCell ref="A4:A5"/>
    <mergeCell ref="B4:B5"/>
    <mergeCell ref="C4:C5"/>
    <mergeCell ref="D4:G4"/>
    <mergeCell ref="H4:P4"/>
    <mergeCell ref="A2:P2"/>
  </mergeCells>
  <printOptions/>
  <pageMargins left="0.7874015748031497" right="0.7874015748031497" top="0.7874015748031497" bottom="0.7874015748031497" header="0.5118110236220472" footer="0.5118110236220472"/>
  <pageSetup fitToHeight="23" fitToWidth="1"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5"/>
  <sheetViews>
    <sheetView zoomScale="86" zoomScaleNormal="86" zoomScalePageLayoutView="0" workbookViewId="0" topLeftCell="A1">
      <selection activeCell="D42" sqref="D42"/>
    </sheetView>
  </sheetViews>
  <sheetFormatPr defaultColWidth="11.421875" defaultRowHeight="12.75"/>
  <cols>
    <col min="1" max="1" width="16.7109375" style="0" customWidth="1"/>
    <col min="2" max="2" width="31.8515625" style="0" customWidth="1"/>
    <col min="3" max="3" width="37.00390625" style="0" customWidth="1"/>
    <col min="4" max="4" width="14.00390625" style="0" customWidth="1"/>
    <col min="5" max="5" width="8.140625" style="0" customWidth="1"/>
    <col min="6" max="6" width="8.28125" style="0" customWidth="1"/>
    <col min="7" max="7" width="7.57421875" style="0" customWidth="1"/>
    <col min="8" max="8" width="8.140625" style="0" customWidth="1"/>
    <col min="9" max="10" width="7.57421875" style="0" customWidth="1"/>
    <col min="11" max="11" width="8.7109375" style="0" customWidth="1"/>
    <col min="12" max="12" width="8.140625" style="0" customWidth="1"/>
  </cols>
  <sheetData>
    <row r="1" spans="1:11" ht="12.75">
      <c r="A1" s="135" t="s">
        <v>81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12" ht="42.75" customHeight="1">
      <c r="A2" s="136" t="s">
        <v>105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</row>
    <row r="3" spans="1:11" ht="1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2" ht="24" customHeight="1">
      <c r="A4" s="189" t="s">
        <v>62</v>
      </c>
      <c r="B4" s="189" t="s">
        <v>63</v>
      </c>
      <c r="C4" s="189" t="s">
        <v>82</v>
      </c>
      <c r="D4" s="190" t="s">
        <v>83</v>
      </c>
      <c r="E4" s="190"/>
      <c r="F4" s="190"/>
      <c r="G4" s="190"/>
      <c r="H4" s="190"/>
      <c r="I4" s="190"/>
      <c r="J4" s="190"/>
      <c r="K4" s="190"/>
      <c r="L4" s="190"/>
    </row>
    <row r="5" spans="1:12" ht="48.75" customHeight="1">
      <c r="A5" s="189"/>
      <c r="B5" s="189"/>
      <c r="C5" s="189"/>
      <c r="D5" s="191" t="s">
        <v>84</v>
      </c>
      <c r="E5" s="83">
        <v>2014</v>
      </c>
      <c r="F5" s="83">
        <v>2015</v>
      </c>
      <c r="G5" s="83">
        <v>2016</v>
      </c>
      <c r="H5" s="83">
        <v>2017</v>
      </c>
      <c r="I5" s="83">
        <v>2018</v>
      </c>
      <c r="J5" s="83">
        <v>2019</v>
      </c>
      <c r="K5" s="83">
        <v>2020</v>
      </c>
      <c r="L5" s="83">
        <v>2021</v>
      </c>
    </row>
    <row r="6" spans="1:12" ht="54" customHeight="1">
      <c r="A6" s="192" t="s">
        <v>71</v>
      </c>
      <c r="B6" s="192" t="s">
        <v>106</v>
      </c>
      <c r="C6" s="193" t="s">
        <v>85</v>
      </c>
      <c r="D6" s="193"/>
      <c r="E6" s="193"/>
      <c r="F6" s="193"/>
      <c r="G6" s="193"/>
      <c r="H6" s="193"/>
      <c r="I6" s="193"/>
      <c r="J6" s="193"/>
      <c r="K6" s="193"/>
      <c r="L6" s="194"/>
    </row>
    <row r="7" spans="1:12" ht="16.5" customHeight="1">
      <c r="A7" s="192"/>
      <c r="B7" s="192"/>
      <c r="C7" s="193" t="s">
        <v>70</v>
      </c>
      <c r="D7" s="83">
        <f>SUM(E7:L7)</f>
        <v>63439.39999999999</v>
      </c>
      <c r="E7" s="83">
        <f aca="true" t="shared" si="0" ref="E7:L7">SUM(E8:E9)</f>
        <v>3454.7</v>
      </c>
      <c r="F7" s="83">
        <f t="shared" si="0"/>
        <v>2696.5</v>
      </c>
      <c r="G7" s="83">
        <f t="shared" si="0"/>
        <v>5446.8</v>
      </c>
      <c r="H7" s="83">
        <f t="shared" si="0"/>
        <v>27996.899999999998</v>
      </c>
      <c r="I7" s="83">
        <f t="shared" si="0"/>
        <v>6312.7</v>
      </c>
      <c r="J7" s="83">
        <f t="shared" si="0"/>
        <v>10316.6</v>
      </c>
      <c r="K7" s="83">
        <f t="shared" si="0"/>
        <v>3607.6000000000004</v>
      </c>
      <c r="L7" s="83">
        <f t="shared" si="0"/>
        <v>3607.6000000000004</v>
      </c>
    </row>
    <row r="8" spans="1:12" ht="16.5" customHeight="1">
      <c r="A8" s="192"/>
      <c r="B8" s="192"/>
      <c r="C8" s="193" t="s">
        <v>86</v>
      </c>
      <c r="D8" s="84">
        <f>SUM(E8:L8)</f>
        <v>40204.9</v>
      </c>
      <c r="E8" s="84">
        <v>561.6</v>
      </c>
      <c r="F8" s="84">
        <v>512</v>
      </c>
      <c r="G8" s="84">
        <v>2368.5</v>
      </c>
      <c r="H8" s="84">
        <v>24110.3</v>
      </c>
      <c r="I8" s="84">
        <v>2899.1</v>
      </c>
      <c r="J8" s="84">
        <v>7423.8</v>
      </c>
      <c r="K8" s="84">
        <v>1164.8</v>
      </c>
      <c r="L8" s="84">
        <v>1164.8</v>
      </c>
    </row>
    <row r="9" spans="1:12" ht="28.5" customHeight="1">
      <c r="A9" s="192"/>
      <c r="B9" s="192"/>
      <c r="C9" s="193" t="s">
        <v>87</v>
      </c>
      <c r="D9" s="84">
        <f>SUM(E9:L9)</f>
        <v>23234.5</v>
      </c>
      <c r="E9" s="84">
        <v>2893.1</v>
      </c>
      <c r="F9" s="84">
        <v>2184.5</v>
      </c>
      <c r="G9" s="84">
        <v>3078.3</v>
      </c>
      <c r="H9" s="84">
        <v>3886.6</v>
      </c>
      <c r="I9" s="84">
        <v>3413.6</v>
      </c>
      <c r="J9" s="84">
        <v>2892.8</v>
      </c>
      <c r="K9" s="84">
        <v>2442.8</v>
      </c>
      <c r="L9" s="84">
        <v>2442.8</v>
      </c>
    </row>
    <row r="10" spans="1:12" ht="40.5" customHeight="1">
      <c r="A10" s="192" t="s">
        <v>73</v>
      </c>
      <c r="B10" s="192" t="s">
        <v>88</v>
      </c>
      <c r="C10" s="193" t="s">
        <v>23</v>
      </c>
      <c r="D10" s="84"/>
      <c r="E10" s="84"/>
      <c r="F10" s="84"/>
      <c r="G10" s="84"/>
      <c r="H10" s="84"/>
      <c r="I10" s="84"/>
      <c r="J10" s="84"/>
      <c r="K10" s="84"/>
      <c r="L10" s="85"/>
    </row>
    <row r="11" spans="1:12" ht="18.75" customHeight="1">
      <c r="A11" s="192"/>
      <c r="B11" s="192"/>
      <c r="C11" s="193" t="s">
        <v>70</v>
      </c>
      <c r="D11" s="83">
        <f>SUM(E11:L11)</f>
        <v>63439.39999999999</v>
      </c>
      <c r="E11" s="83">
        <f aca="true" t="shared" si="1" ref="E11:L11">SUM(E12:E13)</f>
        <v>3454.7</v>
      </c>
      <c r="F11" s="83">
        <f t="shared" si="1"/>
        <v>2696.5</v>
      </c>
      <c r="G11" s="83">
        <f t="shared" si="1"/>
        <v>5446.8</v>
      </c>
      <c r="H11" s="83">
        <f t="shared" si="1"/>
        <v>27996.899999999998</v>
      </c>
      <c r="I11" s="83">
        <f t="shared" si="1"/>
        <v>6312.7</v>
      </c>
      <c r="J11" s="83">
        <f t="shared" si="1"/>
        <v>10316.6</v>
      </c>
      <c r="K11" s="83">
        <f t="shared" si="1"/>
        <v>3607.6000000000004</v>
      </c>
      <c r="L11" s="83">
        <f t="shared" si="1"/>
        <v>3607.6000000000004</v>
      </c>
    </row>
    <row r="12" spans="1:12" ht="19.5" customHeight="1">
      <c r="A12" s="192"/>
      <c r="B12" s="192"/>
      <c r="C12" s="193" t="s">
        <v>86</v>
      </c>
      <c r="D12" s="83">
        <f>SUM(E12:L12)</f>
        <v>40204.9</v>
      </c>
      <c r="E12" s="84">
        <f aca="true" t="shared" si="2" ref="E12:L13">SUM(E8)</f>
        <v>561.6</v>
      </c>
      <c r="F12" s="84">
        <f t="shared" si="2"/>
        <v>512</v>
      </c>
      <c r="G12" s="84">
        <f t="shared" si="2"/>
        <v>2368.5</v>
      </c>
      <c r="H12" s="84">
        <f t="shared" si="2"/>
        <v>24110.3</v>
      </c>
      <c r="I12" s="84">
        <f t="shared" si="2"/>
        <v>2899.1</v>
      </c>
      <c r="J12" s="84">
        <f t="shared" si="2"/>
        <v>7423.8</v>
      </c>
      <c r="K12" s="84">
        <f t="shared" si="2"/>
        <v>1164.8</v>
      </c>
      <c r="L12" s="84">
        <f t="shared" si="2"/>
        <v>1164.8</v>
      </c>
    </row>
    <row r="13" spans="1:12" ht="26.25" customHeight="1">
      <c r="A13" s="192"/>
      <c r="B13" s="192"/>
      <c r="C13" s="193" t="s">
        <v>87</v>
      </c>
      <c r="D13" s="83">
        <f>SUM(E13:L13)</f>
        <v>23234.5</v>
      </c>
      <c r="E13" s="84">
        <f t="shared" si="2"/>
        <v>2893.1</v>
      </c>
      <c r="F13" s="84">
        <f t="shared" si="2"/>
        <v>2184.5</v>
      </c>
      <c r="G13" s="84">
        <f t="shared" si="2"/>
        <v>3078.3</v>
      </c>
      <c r="H13" s="84">
        <f t="shared" si="2"/>
        <v>3886.6</v>
      </c>
      <c r="I13" s="84">
        <f t="shared" si="2"/>
        <v>3413.6</v>
      </c>
      <c r="J13" s="84">
        <f t="shared" si="2"/>
        <v>2892.8</v>
      </c>
      <c r="K13" s="84">
        <f t="shared" si="2"/>
        <v>2442.8</v>
      </c>
      <c r="L13" s="84">
        <f t="shared" si="2"/>
        <v>2442.8</v>
      </c>
    </row>
    <row r="14" spans="1:12" ht="39" customHeight="1">
      <c r="A14" s="192" t="s">
        <v>75</v>
      </c>
      <c r="B14" s="192" t="s">
        <v>88</v>
      </c>
      <c r="C14" s="193" t="s">
        <v>23</v>
      </c>
      <c r="D14" s="83">
        <f aca="true" t="shared" si="3" ref="D14:D35">SUM(E14:L14)</f>
        <v>0</v>
      </c>
      <c r="E14" s="84"/>
      <c r="F14" s="84"/>
      <c r="G14" s="84"/>
      <c r="H14" s="84"/>
      <c r="I14" s="84"/>
      <c r="J14" s="84"/>
      <c r="K14" s="84"/>
      <c r="L14" s="85"/>
    </row>
    <row r="15" spans="1:12" ht="16.5" customHeight="1">
      <c r="A15" s="192"/>
      <c r="B15" s="192"/>
      <c r="C15" s="193" t="s">
        <v>70</v>
      </c>
      <c r="D15" s="83">
        <f>SUM(E15:L15)</f>
        <v>37266.5</v>
      </c>
      <c r="E15" s="83">
        <f aca="true" t="shared" si="4" ref="E15:L15">SUM(E16:E17)</f>
        <v>3305.7</v>
      </c>
      <c r="F15" s="83">
        <f t="shared" si="4"/>
        <v>2161.5</v>
      </c>
      <c r="G15" s="83">
        <f t="shared" si="4"/>
        <v>4792.8</v>
      </c>
      <c r="H15" s="83">
        <f t="shared" si="4"/>
        <v>8621.099999999999</v>
      </c>
      <c r="I15" s="83">
        <f t="shared" si="4"/>
        <v>4973.5</v>
      </c>
      <c r="J15" s="83">
        <f t="shared" si="4"/>
        <v>8643.3</v>
      </c>
      <c r="K15" s="83">
        <f t="shared" si="4"/>
        <v>2384.3</v>
      </c>
      <c r="L15" s="83">
        <f t="shared" si="4"/>
        <v>2384.3</v>
      </c>
    </row>
    <row r="16" spans="1:12" ht="18.75" customHeight="1">
      <c r="A16" s="192"/>
      <c r="B16" s="192"/>
      <c r="C16" s="193" t="s">
        <v>86</v>
      </c>
      <c r="D16" s="83">
        <f>SUM(E16:L16)</f>
        <v>16524.6</v>
      </c>
      <c r="E16" s="84">
        <f>E8-E19-E30-E34</f>
        <v>561.6</v>
      </c>
      <c r="F16" s="84">
        <f>F8-F19-F30-F34</f>
        <v>0</v>
      </c>
      <c r="G16" s="84">
        <f>G8-G19-G30-G34</f>
        <v>1836</v>
      </c>
      <c r="H16" s="84">
        <f>H8-H19-H30-H34-H26</f>
        <v>6157.999999999998</v>
      </c>
      <c r="I16" s="84">
        <f>I8-I19-I30-I34</f>
        <v>1710</v>
      </c>
      <c r="J16" s="84">
        <f>J8-J19-J30-J34</f>
        <v>6259</v>
      </c>
      <c r="K16" s="84">
        <f>K8-K19-K30-K34</f>
        <v>0</v>
      </c>
      <c r="L16" s="84">
        <f>L8-L19-L30-L34</f>
        <v>0</v>
      </c>
    </row>
    <row r="17" spans="1:12" ht="28.5" customHeight="1">
      <c r="A17" s="192"/>
      <c r="B17" s="192"/>
      <c r="C17" s="193" t="s">
        <v>87</v>
      </c>
      <c r="D17" s="83">
        <f>SUM(E17:L17)</f>
        <v>20741.899999999998</v>
      </c>
      <c r="E17" s="84">
        <f aca="true" t="shared" si="5" ref="E17:L17">SUM(E9-E23-E35-E27-E31)</f>
        <v>2744.1</v>
      </c>
      <c r="F17" s="84">
        <f t="shared" si="5"/>
        <v>2161.5</v>
      </c>
      <c r="G17" s="84">
        <f t="shared" si="5"/>
        <v>2956.8</v>
      </c>
      <c r="H17" s="84">
        <f t="shared" si="5"/>
        <v>2463.1</v>
      </c>
      <c r="I17" s="84">
        <f t="shared" si="5"/>
        <v>3263.5</v>
      </c>
      <c r="J17" s="84">
        <f t="shared" si="5"/>
        <v>2384.3</v>
      </c>
      <c r="K17" s="84">
        <f t="shared" si="5"/>
        <v>2384.3</v>
      </c>
      <c r="L17" s="84">
        <f t="shared" si="5"/>
        <v>2384.3</v>
      </c>
    </row>
    <row r="18" spans="1:12" ht="37.5" customHeight="1">
      <c r="A18" s="192" t="s">
        <v>75</v>
      </c>
      <c r="B18" s="195" t="s">
        <v>27</v>
      </c>
      <c r="C18" s="193" t="s">
        <v>23</v>
      </c>
      <c r="D18" s="83">
        <f>SUM(E18:L18)</f>
        <v>400.40000000000003</v>
      </c>
      <c r="E18" s="83">
        <f aca="true" t="shared" si="6" ref="E18:L18">E19</f>
        <v>0</v>
      </c>
      <c r="F18" s="83">
        <f t="shared" si="6"/>
        <v>69</v>
      </c>
      <c r="G18" s="83">
        <f t="shared" si="6"/>
        <v>67.5</v>
      </c>
      <c r="H18" s="83">
        <f t="shared" si="6"/>
        <v>52.4</v>
      </c>
      <c r="I18" s="83">
        <f t="shared" si="6"/>
        <v>48.6</v>
      </c>
      <c r="J18" s="83">
        <f t="shared" si="6"/>
        <v>54.3</v>
      </c>
      <c r="K18" s="83">
        <f t="shared" si="6"/>
        <v>54.3</v>
      </c>
      <c r="L18" s="83">
        <f t="shared" si="6"/>
        <v>54.3</v>
      </c>
    </row>
    <row r="19" spans="1:12" ht="56.25" customHeight="1">
      <c r="A19" s="192"/>
      <c r="B19" s="195"/>
      <c r="C19" s="193" t="s">
        <v>86</v>
      </c>
      <c r="D19" s="83">
        <f>SUM(E19:L19)</f>
        <v>400.40000000000003</v>
      </c>
      <c r="E19" s="84"/>
      <c r="F19" s="84">
        <v>69</v>
      </c>
      <c r="G19" s="84">
        <v>67.5</v>
      </c>
      <c r="H19" s="84">
        <v>52.4</v>
      </c>
      <c r="I19" s="84">
        <v>48.6</v>
      </c>
      <c r="J19" s="84">
        <v>54.3</v>
      </c>
      <c r="K19" s="84">
        <v>54.3</v>
      </c>
      <c r="L19" s="85">
        <v>54.3</v>
      </c>
    </row>
    <row r="20" spans="1:12" ht="24.75" customHeight="1">
      <c r="A20" s="196" t="s">
        <v>75</v>
      </c>
      <c r="B20" s="197" t="s">
        <v>89</v>
      </c>
      <c r="C20" s="198" t="s">
        <v>23</v>
      </c>
      <c r="D20" s="83">
        <f t="shared" si="3"/>
        <v>0</v>
      </c>
      <c r="E20" s="86"/>
      <c r="F20" s="86"/>
      <c r="G20" s="86"/>
      <c r="H20" s="86"/>
      <c r="I20" s="86"/>
      <c r="J20" s="86"/>
      <c r="K20" s="86"/>
      <c r="L20" s="85"/>
    </row>
    <row r="21" spans="1:12" ht="19.5" customHeight="1">
      <c r="A21" s="196"/>
      <c r="B21" s="197"/>
      <c r="C21" s="198" t="s">
        <v>70</v>
      </c>
      <c r="D21" s="83">
        <f>SUM(E21:L21)</f>
        <v>14727.6</v>
      </c>
      <c r="E21" s="87">
        <f aca="true" t="shared" si="7" ref="E21:L21">E22+E23</f>
        <v>702.6</v>
      </c>
      <c r="F21" s="87">
        <f t="shared" si="7"/>
        <v>0</v>
      </c>
      <c r="G21" s="87">
        <f t="shared" si="7"/>
        <v>1933</v>
      </c>
      <c r="H21" s="87">
        <f t="shared" si="7"/>
        <v>6500</v>
      </c>
      <c r="I21" s="87">
        <f t="shared" si="7"/>
        <v>1800</v>
      </c>
      <c r="J21" s="87">
        <f t="shared" si="7"/>
        <v>3792</v>
      </c>
      <c r="K21" s="87">
        <f t="shared" si="7"/>
        <v>0</v>
      </c>
      <c r="L21" s="87">
        <f t="shared" si="7"/>
        <v>0</v>
      </c>
    </row>
    <row r="22" spans="1:12" ht="24" customHeight="1">
      <c r="A22" s="196"/>
      <c r="B22" s="197"/>
      <c r="C22" s="198" t="s">
        <v>86</v>
      </c>
      <c r="D22" s="83">
        <f>SUM(E22:L22)</f>
        <v>13757.6</v>
      </c>
      <c r="E22" s="88">
        <v>561.6</v>
      </c>
      <c r="F22" s="88"/>
      <c r="G22" s="88">
        <v>1836</v>
      </c>
      <c r="H22" s="88">
        <v>6158</v>
      </c>
      <c r="I22" s="88">
        <v>1710</v>
      </c>
      <c r="J22" s="88">
        <v>3492</v>
      </c>
      <c r="K22" s="88"/>
      <c r="L22" s="85"/>
    </row>
    <row r="23" spans="1:12" ht="27.75" customHeight="1">
      <c r="A23" s="196"/>
      <c r="B23" s="197"/>
      <c r="C23" s="198" t="s">
        <v>87</v>
      </c>
      <c r="D23" s="83">
        <f>SUM(E23:L23)</f>
        <v>970</v>
      </c>
      <c r="E23" s="88">
        <v>141</v>
      </c>
      <c r="F23" s="88"/>
      <c r="G23" s="88">
        <v>97</v>
      </c>
      <c r="H23" s="88">
        <v>342</v>
      </c>
      <c r="I23" s="88">
        <v>90</v>
      </c>
      <c r="J23" s="88">
        <v>300</v>
      </c>
      <c r="K23" s="88"/>
      <c r="L23" s="85"/>
    </row>
    <row r="24" spans="1:12" ht="39" customHeight="1">
      <c r="A24" s="196" t="s">
        <v>75</v>
      </c>
      <c r="B24" s="199" t="s">
        <v>103</v>
      </c>
      <c r="C24" s="198" t="s">
        <v>23</v>
      </c>
      <c r="D24" s="83">
        <f t="shared" si="3"/>
        <v>0</v>
      </c>
      <c r="E24" s="88"/>
      <c r="F24" s="88"/>
      <c r="G24" s="88"/>
      <c r="H24" s="88"/>
      <c r="I24" s="88"/>
      <c r="J24" s="88"/>
      <c r="K24" s="88"/>
      <c r="L24" s="85"/>
    </row>
    <row r="25" spans="1:12" ht="16.5" customHeight="1">
      <c r="A25" s="196"/>
      <c r="B25" s="199"/>
      <c r="C25" s="198" t="s">
        <v>70</v>
      </c>
      <c r="D25" s="83">
        <f>SUM(E25:L25)</f>
        <v>2917</v>
      </c>
      <c r="E25" s="87">
        <f aca="true" t="shared" si="8" ref="E25:L25">E26+E27</f>
        <v>0</v>
      </c>
      <c r="F25" s="87">
        <f t="shared" si="8"/>
        <v>0</v>
      </c>
      <c r="G25" s="87">
        <f t="shared" si="8"/>
        <v>0</v>
      </c>
      <c r="H25" s="87">
        <f t="shared" si="8"/>
        <v>0</v>
      </c>
      <c r="I25" s="87">
        <f t="shared" si="8"/>
        <v>0</v>
      </c>
      <c r="J25" s="87">
        <f t="shared" si="8"/>
        <v>2917</v>
      </c>
      <c r="K25" s="87">
        <f t="shared" si="8"/>
        <v>0</v>
      </c>
      <c r="L25" s="87">
        <f t="shared" si="8"/>
        <v>0</v>
      </c>
    </row>
    <row r="26" spans="1:12" ht="18" customHeight="1">
      <c r="A26" s="196"/>
      <c r="B26" s="199"/>
      <c r="C26" s="198" t="s">
        <v>86</v>
      </c>
      <c r="D26" s="83">
        <f t="shared" si="3"/>
        <v>2767</v>
      </c>
      <c r="E26" s="88"/>
      <c r="F26" s="88"/>
      <c r="G26" s="88"/>
      <c r="H26" s="88"/>
      <c r="I26" s="88"/>
      <c r="J26" s="88">
        <v>2767</v>
      </c>
      <c r="K26" s="88"/>
      <c r="L26" s="85"/>
    </row>
    <row r="27" spans="1:12" ht="27.75" customHeight="1">
      <c r="A27" s="196"/>
      <c r="B27" s="199"/>
      <c r="C27" s="198" t="s">
        <v>87</v>
      </c>
      <c r="D27" s="83">
        <f t="shared" si="3"/>
        <v>150</v>
      </c>
      <c r="E27" s="88"/>
      <c r="F27" s="88"/>
      <c r="G27" s="88"/>
      <c r="H27" s="88"/>
      <c r="I27" s="88"/>
      <c r="J27" s="88">
        <v>150</v>
      </c>
      <c r="K27" s="88"/>
      <c r="L27" s="85"/>
    </row>
    <row r="28" spans="1:12" ht="38.25" customHeight="1">
      <c r="A28" s="200" t="s">
        <v>75</v>
      </c>
      <c r="B28" s="196" t="s">
        <v>79</v>
      </c>
      <c r="C28" s="198" t="s">
        <v>23</v>
      </c>
      <c r="D28" s="83">
        <f t="shared" si="3"/>
        <v>0</v>
      </c>
      <c r="E28" s="84"/>
      <c r="F28" s="84"/>
      <c r="G28" s="84"/>
      <c r="H28" s="84"/>
      <c r="I28" s="84"/>
      <c r="J28" s="84"/>
      <c r="K28" s="84"/>
      <c r="L28" s="85"/>
    </row>
    <row r="29" spans="1:12" ht="17.25" customHeight="1">
      <c r="A29" s="200"/>
      <c r="B29" s="196"/>
      <c r="C29" s="198" t="s">
        <v>70</v>
      </c>
      <c r="D29" s="83">
        <f t="shared" si="3"/>
        <v>17912</v>
      </c>
      <c r="E29" s="83">
        <f aca="true" t="shared" si="9" ref="E29:L29">SUM(E30:E31)</f>
        <v>0</v>
      </c>
      <c r="F29" s="83">
        <f t="shared" si="9"/>
        <v>0</v>
      </c>
      <c r="G29" s="83">
        <f t="shared" si="9"/>
        <v>0</v>
      </c>
      <c r="H29" s="83">
        <f t="shared" si="9"/>
        <v>17912</v>
      </c>
      <c r="I29" s="83">
        <f t="shared" si="9"/>
        <v>0</v>
      </c>
      <c r="J29" s="83">
        <f t="shared" si="9"/>
        <v>0</v>
      </c>
      <c r="K29" s="83">
        <f t="shared" si="9"/>
        <v>0</v>
      </c>
      <c r="L29" s="83">
        <f t="shared" si="9"/>
        <v>0</v>
      </c>
    </row>
    <row r="30" spans="1:12" ht="12.75" customHeight="1">
      <c r="A30" s="200"/>
      <c r="B30" s="196"/>
      <c r="C30" s="198" t="s">
        <v>86</v>
      </c>
      <c r="D30" s="83">
        <f t="shared" si="3"/>
        <v>16884</v>
      </c>
      <c r="E30" s="84"/>
      <c r="F30" s="84"/>
      <c r="G30" s="84"/>
      <c r="H30" s="84">
        <v>16884</v>
      </c>
      <c r="I30" s="84"/>
      <c r="J30" s="84"/>
      <c r="K30" s="84"/>
      <c r="L30" s="85"/>
    </row>
    <row r="31" spans="1:12" ht="25.5">
      <c r="A31" s="200"/>
      <c r="B31" s="196"/>
      <c r="C31" s="193" t="s">
        <v>87</v>
      </c>
      <c r="D31" s="83">
        <f t="shared" si="3"/>
        <v>1028</v>
      </c>
      <c r="E31" s="84"/>
      <c r="F31" s="84"/>
      <c r="G31" s="84"/>
      <c r="H31" s="84">
        <v>1028</v>
      </c>
      <c r="I31" s="84"/>
      <c r="J31" s="84"/>
      <c r="K31" s="84"/>
      <c r="L31" s="85"/>
    </row>
    <row r="32" spans="1:12" ht="48.75" customHeight="1">
      <c r="A32" s="192" t="s">
        <v>75</v>
      </c>
      <c r="B32" s="192" t="s">
        <v>38</v>
      </c>
      <c r="C32" s="193" t="s">
        <v>23</v>
      </c>
      <c r="D32" s="83">
        <f t="shared" si="3"/>
        <v>0</v>
      </c>
      <c r="E32" s="84"/>
      <c r="F32" s="84"/>
      <c r="G32" s="84"/>
      <c r="H32" s="84"/>
      <c r="I32" s="84"/>
      <c r="J32" s="84"/>
      <c r="K32" s="84"/>
      <c r="L32" s="85"/>
    </row>
    <row r="33" spans="1:12" ht="19.5" customHeight="1">
      <c r="A33" s="192"/>
      <c r="B33" s="192"/>
      <c r="C33" s="193" t="s">
        <v>70</v>
      </c>
      <c r="D33" s="83">
        <f t="shared" si="3"/>
        <v>6740.5</v>
      </c>
      <c r="E33" s="83">
        <f aca="true" t="shared" si="10" ref="E33:L33">SUM(E34:E35)</f>
        <v>8</v>
      </c>
      <c r="F33" s="83">
        <f t="shared" si="10"/>
        <v>466</v>
      </c>
      <c r="G33" s="83">
        <f t="shared" si="10"/>
        <v>489.5</v>
      </c>
      <c r="H33" s="83">
        <f t="shared" si="10"/>
        <v>1069.4</v>
      </c>
      <c r="I33" s="83">
        <f t="shared" si="10"/>
        <v>1200.6</v>
      </c>
      <c r="J33" s="83">
        <f t="shared" si="10"/>
        <v>1169</v>
      </c>
      <c r="K33" s="83">
        <f t="shared" si="10"/>
        <v>1169</v>
      </c>
      <c r="L33" s="83">
        <f t="shared" si="10"/>
        <v>1169</v>
      </c>
    </row>
    <row r="34" spans="1:12" ht="16.5" customHeight="1">
      <c r="A34" s="192"/>
      <c r="B34" s="192"/>
      <c r="C34" s="193" t="s">
        <v>86</v>
      </c>
      <c r="D34" s="83">
        <f t="shared" si="3"/>
        <v>6395.9</v>
      </c>
      <c r="E34" s="84"/>
      <c r="F34" s="84">
        <v>443</v>
      </c>
      <c r="G34" s="84">
        <v>465</v>
      </c>
      <c r="H34" s="84">
        <v>1015.9</v>
      </c>
      <c r="I34" s="84">
        <v>1140.5</v>
      </c>
      <c r="J34" s="84">
        <v>1110.5</v>
      </c>
      <c r="K34" s="84">
        <v>1110.5</v>
      </c>
      <c r="L34" s="85">
        <v>1110.5</v>
      </c>
    </row>
    <row r="35" spans="1:12" ht="25.5">
      <c r="A35" s="192"/>
      <c r="B35" s="192"/>
      <c r="C35" s="193" t="s">
        <v>87</v>
      </c>
      <c r="D35" s="191">
        <f t="shared" si="3"/>
        <v>344.6</v>
      </c>
      <c r="E35" s="201">
        <v>8</v>
      </c>
      <c r="F35" s="201">
        <v>23</v>
      </c>
      <c r="G35" s="201">
        <v>24.5</v>
      </c>
      <c r="H35" s="201">
        <v>53.5</v>
      </c>
      <c r="I35" s="201">
        <v>60.1</v>
      </c>
      <c r="J35" s="201">
        <v>58.5</v>
      </c>
      <c r="K35" s="201">
        <v>58.5</v>
      </c>
      <c r="L35" s="85">
        <v>58.5</v>
      </c>
    </row>
  </sheetData>
  <sheetProtection selectLockedCells="1" selectUnlockedCells="1"/>
  <mergeCells count="22">
    <mergeCell ref="A28:A31"/>
    <mergeCell ref="B28:B31"/>
    <mergeCell ref="A32:A35"/>
    <mergeCell ref="B32:B35"/>
    <mergeCell ref="A18:A19"/>
    <mergeCell ref="B18:B19"/>
    <mergeCell ref="A20:A23"/>
    <mergeCell ref="B20:B23"/>
    <mergeCell ref="A24:A27"/>
    <mergeCell ref="B24:B27"/>
    <mergeCell ref="A6:A9"/>
    <mergeCell ref="B6:B9"/>
    <mergeCell ref="A10:A13"/>
    <mergeCell ref="B10:B13"/>
    <mergeCell ref="A14:A17"/>
    <mergeCell ref="B14:B17"/>
    <mergeCell ref="D4:L4"/>
    <mergeCell ref="A2:L2"/>
    <mergeCell ref="A1:K1"/>
    <mergeCell ref="A4:A5"/>
    <mergeCell ref="B4:B5"/>
    <mergeCell ref="C4:C5"/>
  </mergeCells>
  <printOptions/>
  <pageMargins left="0.7874015748031497" right="0.35433070866141736" top="0.7874015748031497" bottom="0.7874015748031497" header="0.5118110236220472" footer="0.5118110236220472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PageLayoutView="0" workbookViewId="0" topLeftCell="A5">
      <selection activeCell="P10" sqref="P10"/>
    </sheetView>
  </sheetViews>
  <sheetFormatPr defaultColWidth="11.421875" defaultRowHeight="30" customHeight="1"/>
  <cols>
    <col min="1" max="1" width="21.28125" style="50" customWidth="1"/>
    <col min="2" max="2" width="13.00390625" style="50" customWidth="1"/>
    <col min="3" max="3" width="11.28125" style="50" customWidth="1"/>
    <col min="4" max="4" width="7.7109375" style="50" customWidth="1"/>
    <col min="5" max="5" width="7.8515625" style="50" customWidth="1"/>
    <col min="6" max="7" width="8.7109375" style="50" customWidth="1"/>
    <col min="8" max="8" width="7.7109375" style="50" customWidth="1"/>
    <col min="9" max="9" width="8.7109375" style="50" customWidth="1"/>
    <col min="10" max="11" width="8.421875" style="50" customWidth="1"/>
    <col min="12" max="12" width="17.8515625" style="50" customWidth="1"/>
    <col min="13" max="16384" width="11.421875" style="50" customWidth="1"/>
  </cols>
  <sheetData>
    <row r="1" spans="3:12" ht="14.25" customHeight="1">
      <c r="C1" s="51"/>
      <c r="D1" s="51"/>
      <c r="E1" s="51"/>
      <c r="F1" s="51"/>
      <c r="G1" s="51"/>
      <c r="H1" s="51"/>
      <c r="I1" s="51"/>
      <c r="J1" s="51"/>
      <c r="K1" s="51"/>
      <c r="L1" s="51" t="s">
        <v>90</v>
      </c>
    </row>
    <row r="2" spans="1:12" ht="14.25" customHeight="1">
      <c r="A2" s="162" t="s">
        <v>101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</row>
    <row r="3" spans="1:12" ht="14.25" customHeight="1" thickBot="1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</row>
    <row r="4" spans="1:12" ht="21" customHeight="1" thickBot="1">
      <c r="A4" s="163" t="s">
        <v>63</v>
      </c>
      <c r="B4" s="165" t="s">
        <v>91</v>
      </c>
      <c r="C4" s="167" t="s">
        <v>92</v>
      </c>
      <c r="D4" s="171" t="s">
        <v>93</v>
      </c>
      <c r="E4" s="172"/>
      <c r="F4" s="172"/>
      <c r="G4" s="172"/>
      <c r="H4" s="172"/>
      <c r="I4" s="172"/>
      <c r="J4" s="172"/>
      <c r="K4" s="173"/>
      <c r="L4" s="169" t="s">
        <v>94</v>
      </c>
    </row>
    <row r="5" spans="1:12" ht="36.75" customHeight="1" thickBot="1">
      <c r="A5" s="164"/>
      <c r="B5" s="166"/>
      <c r="C5" s="168"/>
      <c r="D5" s="54">
        <v>2014</v>
      </c>
      <c r="E5" s="55">
        <v>2015</v>
      </c>
      <c r="F5" s="55">
        <v>2016</v>
      </c>
      <c r="G5" s="55">
        <v>2017</v>
      </c>
      <c r="H5" s="55">
        <v>2018</v>
      </c>
      <c r="I5" s="55">
        <v>2019</v>
      </c>
      <c r="J5" s="55">
        <v>2020</v>
      </c>
      <c r="K5" s="56">
        <v>2021</v>
      </c>
      <c r="L5" s="170"/>
    </row>
    <row r="6" spans="1:12" ht="28.5" customHeight="1">
      <c r="A6" s="174" t="s">
        <v>95</v>
      </c>
      <c r="B6" s="175" t="s">
        <v>96</v>
      </c>
      <c r="C6" s="70" t="s">
        <v>86</v>
      </c>
      <c r="D6" s="72">
        <f aca="true" t="shared" si="0" ref="D6:K7">D8+D10+D12+D14+D16+D18</f>
        <v>561.6</v>
      </c>
      <c r="E6" s="73">
        <f t="shared" si="0"/>
        <v>512</v>
      </c>
      <c r="F6" s="73">
        <f t="shared" si="0"/>
        <v>2368.5</v>
      </c>
      <c r="G6" s="73">
        <f t="shared" si="0"/>
        <v>24110.300000000003</v>
      </c>
      <c r="H6" s="73">
        <f t="shared" si="0"/>
        <v>2899.1</v>
      </c>
      <c r="I6" s="73">
        <f t="shared" si="0"/>
        <v>7423.8</v>
      </c>
      <c r="J6" s="73">
        <f t="shared" si="0"/>
        <v>1164.8</v>
      </c>
      <c r="K6" s="74">
        <f t="shared" si="0"/>
        <v>1164.8</v>
      </c>
      <c r="L6" s="176"/>
    </row>
    <row r="7" spans="1:12" ht="52.5" customHeight="1" thickBot="1">
      <c r="A7" s="174"/>
      <c r="B7" s="175"/>
      <c r="C7" s="53" t="s">
        <v>87</v>
      </c>
      <c r="D7" s="71">
        <f t="shared" si="0"/>
        <v>2893.1</v>
      </c>
      <c r="E7" s="76">
        <f t="shared" si="0"/>
        <v>2184.5</v>
      </c>
      <c r="F7" s="76">
        <f t="shared" si="0"/>
        <v>3078.3</v>
      </c>
      <c r="G7" s="76">
        <f t="shared" si="0"/>
        <v>3886.6</v>
      </c>
      <c r="H7" s="76">
        <f>H9+H11+H13+H15+H17+H19</f>
        <v>3413.6</v>
      </c>
      <c r="I7" s="76">
        <f t="shared" si="0"/>
        <v>2892.8</v>
      </c>
      <c r="J7" s="76">
        <f t="shared" si="0"/>
        <v>2442.8</v>
      </c>
      <c r="K7" s="69">
        <f t="shared" si="0"/>
        <v>2442.8</v>
      </c>
      <c r="L7" s="176"/>
    </row>
    <row r="8" spans="1:12" ht="26.25" customHeight="1">
      <c r="A8" s="177" t="s">
        <v>88</v>
      </c>
      <c r="B8" s="175" t="s">
        <v>96</v>
      </c>
      <c r="C8" s="70" t="s">
        <v>86</v>
      </c>
      <c r="D8" s="72"/>
      <c r="E8" s="73"/>
      <c r="F8" s="73"/>
      <c r="G8" s="73"/>
      <c r="H8" s="73"/>
      <c r="I8" s="77"/>
      <c r="J8" s="77"/>
      <c r="K8" s="78"/>
      <c r="L8" s="178" t="s">
        <v>97</v>
      </c>
    </row>
    <row r="9" spans="1:12" ht="54.75" customHeight="1" thickBot="1">
      <c r="A9" s="177"/>
      <c r="B9" s="175"/>
      <c r="C9" s="53" t="s">
        <v>87</v>
      </c>
      <c r="D9" s="67">
        <v>2744.1</v>
      </c>
      <c r="E9" s="68">
        <v>2161.5</v>
      </c>
      <c r="F9" s="68">
        <v>2956.8</v>
      </c>
      <c r="G9" s="68">
        <v>2463.1</v>
      </c>
      <c r="H9" s="76">
        <f>3173.5+90</f>
        <v>3263.5</v>
      </c>
      <c r="I9" s="79">
        <v>2384.3</v>
      </c>
      <c r="J9" s="79">
        <v>2384.3</v>
      </c>
      <c r="K9" s="80">
        <v>2384.3</v>
      </c>
      <c r="L9" s="178"/>
    </row>
    <row r="10" spans="1:12" ht="26.25" customHeight="1">
      <c r="A10" s="179" t="s">
        <v>27</v>
      </c>
      <c r="B10" s="175" t="s">
        <v>96</v>
      </c>
      <c r="C10" s="70" t="s">
        <v>86</v>
      </c>
      <c r="D10" s="66"/>
      <c r="E10" s="58">
        <v>69</v>
      </c>
      <c r="F10" s="58">
        <v>67.5</v>
      </c>
      <c r="G10" s="58">
        <v>52.4</v>
      </c>
      <c r="H10" s="58">
        <v>48.6</v>
      </c>
      <c r="I10" s="58">
        <v>54.3</v>
      </c>
      <c r="J10" s="58">
        <v>54.3</v>
      </c>
      <c r="K10" s="59">
        <v>54.3</v>
      </c>
      <c r="L10" s="180" t="s">
        <v>28</v>
      </c>
    </row>
    <row r="11" spans="1:12" ht="51" customHeight="1">
      <c r="A11" s="179"/>
      <c r="B11" s="175" t="s">
        <v>96</v>
      </c>
      <c r="C11" s="53" t="s">
        <v>87</v>
      </c>
      <c r="D11" s="52"/>
      <c r="E11" s="62"/>
      <c r="F11" s="62"/>
      <c r="G11" s="62"/>
      <c r="H11" s="62"/>
      <c r="I11" s="62"/>
      <c r="J11" s="62"/>
      <c r="K11" s="60"/>
      <c r="L11" s="180"/>
    </row>
    <row r="12" spans="1:12" ht="31.5" customHeight="1">
      <c r="A12" s="181" t="s">
        <v>77</v>
      </c>
      <c r="B12" s="182" t="s">
        <v>96</v>
      </c>
      <c r="C12" s="70" t="s">
        <v>86</v>
      </c>
      <c r="D12" s="57">
        <v>561.6</v>
      </c>
      <c r="E12" s="61"/>
      <c r="F12" s="61">
        <v>1836</v>
      </c>
      <c r="G12" s="61">
        <v>6158</v>
      </c>
      <c r="H12" s="61">
        <v>1710</v>
      </c>
      <c r="I12" s="61">
        <v>3492</v>
      </c>
      <c r="J12" s="61"/>
      <c r="K12" s="63"/>
      <c r="L12" s="180" t="s">
        <v>98</v>
      </c>
    </row>
    <row r="13" spans="1:12" ht="45.75" customHeight="1">
      <c r="A13" s="181"/>
      <c r="B13" s="182"/>
      <c r="C13" s="53" t="s">
        <v>87</v>
      </c>
      <c r="D13" s="52">
        <v>141</v>
      </c>
      <c r="E13" s="62"/>
      <c r="F13" s="62">
        <v>97</v>
      </c>
      <c r="G13" s="62">
        <v>342</v>
      </c>
      <c r="H13" s="62">
        <v>90</v>
      </c>
      <c r="I13" s="62">
        <v>300</v>
      </c>
      <c r="J13" s="62"/>
      <c r="K13" s="60"/>
      <c r="L13" s="180"/>
    </row>
    <row r="14" spans="1:12" ht="24" customHeight="1">
      <c r="A14" s="181" t="s">
        <v>102</v>
      </c>
      <c r="B14" s="182" t="s">
        <v>96</v>
      </c>
      <c r="C14" s="70" t="s">
        <v>86</v>
      </c>
      <c r="D14" s="57"/>
      <c r="E14" s="61"/>
      <c r="F14" s="61"/>
      <c r="G14" s="61"/>
      <c r="H14" s="61"/>
      <c r="I14" s="61">
        <v>2767</v>
      </c>
      <c r="J14" s="61"/>
      <c r="K14" s="63"/>
      <c r="L14" s="180" t="s">
        <v>98</v>
      </c>
    </row>
    <row r="15" spans="1:12" ht="51.75" customHeight="1">
      <c r="A15" s="181"/>
      <c r="B15" s="182"/>
      <c r="C15" s="53" t="s">
        <v>87</v>
      </c>
      <c r="D15" s="52"/>
      <c r="E15" s="62"/>
      <c r="F15" s="62"/>
      <c r="G15" s="62"/>
      <c r="H15" s="62"/>
      <c r="I15" s="62">
        <v>150</v>
      </c>
      <c r="J15" s="62"/>
      <c r="K15" s="60"/>
      <c r="L15" s="180"/>
    </row>
    <row r="16" spans="1:12" ht="25.5" customHeight="1">
      <c r="A16" s="187" t="s">
        <v>79</v>
      </c>
      <c r="B16" s="182" t="s">
        <v>96</v>
      </c>
      <c r="C16" s="70" t="s">
        <v>86</v>
      </c>
      <c r="D16" s="75"/>
      <c r="E16" s="64"/>
      <c r="F16" s="64"/>
      <c r="G16" s="64">
        <v>16884</v>
      </c>
      <c r="H16" s="64"/>
      <c r="I16" s="64"/>
      <c r="J16" s="64"/>
      <c r="K16" s="65"/>
      <c r="L16" s="188" t="s">
        <v>99</v>
      </c>
    </row>
    <row r="17" spans="1:12" ht="47.25" customHeight="1">
      <c r="A17" s="187"/>
      <c r="B17" s="182"/>
      <c r="C17" s="53" t="s">
        <v>87</v>
      </c>
      <c r="D17" s="52"/>
      <c r="E17" s="62"/>
      <c r="F17" s="62"/>
      <c r="G17" s="62">
        <v>1028</v>
      </c>
      <c r="H17" s="62"/>
      <c r="I17" s="62"/>
      <c r="J17" s="62"/>
      <c r="K17" s="60"/>
      <c r="L17" s="188"/>
    </row>
    <row r="18" spans="1:12" ht="24.75" customHeight="1">
      <c r="A18" s="183" t="s">
        <v>38</v>
      </c>
      <c r="B18" s="175" t="s">
        <v>96</v>
      </c>
      <c r="C18" s="70" t="s">
        <v>86</v>
      </c>
      <c r="D18" s="57"/>
      <c r="E18" s="61">
        <v>443</v>
      </c>
      <c r="F18" s="61">
        <v>465</v>
      </c>
      <c r="G18" s="61">
        <v>1015.9</v>
      </c>
      <c r="H18" s="61">
        <v>1140.5</v>
      </c>
      <c r="I18" s="61">
        <v>1110.5</v>
      </c>
      <c r="J18" s="61">
        <v>1110.5</v>
      </c>
      <c r="K18" s="63">
        <v>1110.5</v>
      </c>
      <c r="L18" s="180" t="s">
        <v>100</v>
      </c>
    </row>
    <row r="19" spans="1:12" ht="59.25" customHeight="1" thickBot="1">
      <c r="A19" s="184"/>
      <c r="B19" s="185"/>
      <c r="C19" s="71" t="s">
        <v>87</v>
      </c>
      <c r="D19" s="67">
        <v>8</v>
      </c>
      <c r="E19" s="68">
        <v>23</v>
      </c>
      <c r="F19" s="68">
        <v>24.5</v>
      </c>
      <c r="G19" s="68">
        <v>53.5</v>
      </c>
      <c r="H19" s="68">
        <v>60.1</v>
      </c>
      <c r="I19" s="68">
        <v>58.5</v>
      </c>
      <c r="J19" s="68">
        <v>58.5</v>
      </c>
      <c r="K19" s="69">
        <v>58.5</v>
      </c>
      <c r="L19" s="186"/>
    </row>
  </sheetData>
  <sheetProtection selectLockedCells="1" selectUnlockedCells="1"/>
  <mergeCells count="27">
    <mergeCell ref="A18:A19"/>
    <mergeCell ref="B18:B19"/>
    <mergeCell ref="L18:L19"/>
    <mergeCell ref="A14:A15"/>
    <mergeCell ref="B14:B15"/>
    <mergeCell ref="L14:L15"/>
    <mergeCell ref="A16:A17"/>
    <mergeCell ref="B16:B17"/>
    <mergeCell ref="L16:L17"/>
    <mergeCell ref="A10:A11"/>
    <mergeCell ref="B10:B11"/>
    <mergeCell ref="L10:L11"/>
    <mergeCell ref="A12:A13"/>
    <mergeCell ref="B12:B13"/>
    <mergeCell ref="L12:L13"/>
    <mergeCell ref="A6:A7"/>
    <mergeCell ref="B6:B7"/>
    <mergeCell ref="L6:L7"/>
    <mergeCell ref="A8:A9"/>
    <mergeCell ref="B8:B9"/>
    <mergeCell ref="L8:L9"/>
    <mergeCell ref="A2:L3"/>
    <mergeCell ref="A4:A5"/>
    <mergeCell ref="B4:B5"/>
    <mergeCell ref="C4:C5"/>
    <mergeCell ref="L4:L5"/>
    <mergeCell ref="D4:K4"/>
  </mergeCells>
  <printOptions/>
  <pageMargins left="0.3937007874015748" right="0.3937007874015748" top="0.7874015748031497" bottom="0.7874015748031497" header="0.5118110236220472" footer="0.11811023622047245"/>
  <pageSetup fitToHeight="24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2019-02-07T10:50:57Z</cp:lastPrinted>
  <dcterms:modified xsi:type="dcterms:W3CDTF">2019-02-07T10:51:03Z</dcterms:modified>
  <cp:category/>
  <cp:version/>
  <cp:contentType/>
  <cp:contentStatus/>
</cp:coreProperties>
</file>