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 Илькино" sheetId="1" r:id="rId1"/>
  </sheets>
  <definedNames>
    <definedName name="_xlnm.Print_Area" localSheetId="0">'2014 Илькино'!$A$1:$I$73</definedName>
    <definedName name="Excel_BuiltIn_Print_Area_2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<sst xmlns="http://schemas.openxmlformats.org/spreadsheetml/2006/main" count="138" uniqueCount="134">
  <si>
    <t>Приложение №1</t>
  </si>
  <si>
    <t xml:space="preserve">                                                         к решению Совета народных депутатов</t>
  </si>
  <si>
    <t xml:space="preserve">                      муниципального образования</t>
  </si>
  <si>
    <t xml:space="preserve">                          Илькинское сельское поселение</t>
  </si>
  <si>
    <t>От 22.05.2014 г.   №  18</t>
  </si>
  <si>
    <t xml:space="preserve">Доходы бюджета муниципального образования  Илькинское сельское поселение с учетом объема межбюджетных трансфертов, получаемых из других бюджетов бюджетной системы       Российской Федерации на 2014 год </t>
  </si>
  <si>
    <t>(тыс.руб.)</t>
  </si>
  <si>
    <t>руб. коп.</t>
  </si>
  <si>
    <t xml:space="preserve">Код бюджетной классификации </t>
  </si>
  <si>
    <t>Наименование показателя</t>
  </si>
  <si>
    <t>Факт январь-июль 2008 г.</t>
  </si>
  <si>
    <t>План на 2010 год</t>
  </si>
  <si>
    <t>1 квартал</t>
  </si>
  <si>
    <t>План январь-май 2010</t>
  </si>
  <si>
    <t>План на 2014 год</t>
  </si>
  <si>
    <t>Отклонение</t>
  </si>
  <si>
    <t>% выполнен.к плану</t>
  </si>
  <si>
    <t>ДОХОДЫ - ВСЕГО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</si>
  <si>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</si>
  <si>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</si>
  <si>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</si>
  <si>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</si>
  <si>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</si>
  <si>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</si>
  <si>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1 01 02010 01 0000 110</t>
  </si>
  <si>
    <t>Налог на доходы физических лиц с доходов,полученных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</si>
  <si>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</si>
  <si>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</si>
  <si>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</si>
  <si>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1 01 02022 01 0000 110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</si>
  <si>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</si>
  <si>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</si>
  <si>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</si>
  <si>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</si>
  <si>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с доходов,полученных в виде выигрышей и призов в проводимых конкурсах,играх и других мероприятиях в целях рекламы товаров, работ и услуг, процентных доходов по вкладам в банках , в виде материальной выгоды от экономии на процентах при получении заемных (кредитных) средств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</si>
  <si>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</si>
  <si>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</si>
  <si>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</si>
  <si>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</si>
  <si>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</si>
  <si>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1 05 03020 01 0000 110</t>
  </si>
  <si>
    <t>Единый сельскохозяйственный налог (за налоговые периоды, истекшие до 1 января 2011 года)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</si>
  <si>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</si>
  <si>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</si>
  <si>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</si>
  <si>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</si>
  <si>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</si>
  <si>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</si>
  <si>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</si>
  <si>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</si>
  <si>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</si>
  <si>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</si>
  <si>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</si>
  <si>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</si>
  <si>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</si>
  <si>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</si>
  <si>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</si>
  <si>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лиц,взимаемый по ставкам,применяемым к объектам налогообложения, расположенным в границах поселений</t>
  </si>
  <si>
    <t xml:space="preserve"> 1 06 04000 02 0000 110</t>
  </si>
  <si>
    <t>Транспортный налог</t>
  </si>
  <si>
    <t xml:space="preserve"> 1 06 04012 02 0000 110</t>
  </si>
  <si>
    <t>Транспортный налог с физических лиц</t>
  </si>
  <si>
    <t>1 06 06000 00 0000 110</t>
  </si>
  <si>
    <t>Земельный налог</t>
  </si>
  <si>
    <t xml:space="preserve"> 1 06 06013 10 0000 110</t>
  </si>
  <si>
    <t>Земельный налог,взимаемый по ставкам,установленным подпунктом 1 пункта1 статьи 394 Налогового кодекса Российской Федерации и применяемым к объектам налогообложения,расположенным в границах поселений</t>
  </si>
  <si>
    <t xml:space="preserve"> 1 06 06023 10 0000 110</t>
  </si>
  <si>
    <t>Земельный налог,взимаемый по ставкам,установленным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</si>
  <si>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</si>
  <si>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пошлина,сборы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</si>
  <si>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</si>
  <si>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</si>
  <si>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</si>
  <si>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</si>
  <si>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</si>
  <si>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</si>
  <si>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</si>
  <si>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</si>
  <si>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</si>
  <si>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</si>
  <si>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</si>
  <si>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собственностть на которые не разграничена 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</si>
  <si>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</si>
  <si>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 получаемые в виде арендной платы за земельные участки, государственная собственностть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</si>
  <si>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</si>
  <si>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</si>
  <si>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1 11 05035 10 0000 120</t>
  </si>
  <si>
    <t>Доходы от сдачи в аренду имущества,находящегося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</si>
  <si>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</si>
  <si>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</si>
  <si>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</si>
  <si>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</si>
  <si>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</si>
  <si>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</si>
  <si>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</si>
  <si>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</si>
  <si>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</si>
  <si>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</si>
  <si>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</si>
  <si>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</si>
  <si>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 xml:space="preserve"> 2 00 00000 00 0000 000</t>
  </si>
  <si>
    <t>Безвозмездные поступления</t>
  </si>
  <si>
    <t>2 02 01001 10 0000 151</t>
  </si>
  <si>
    <t xml:space="preserve">Дотации бюджетам поселений  на выравнивание бюджетной обеспеченности </t>
  </si>
  <si>
    <t>Дотации бюджетам поселений на выравнивание бюджетной обеспеченности (из регионального фонда финансовой   поддержки бюджета)</t>
  </si>
  <si>
    <t>2 02 01001 10 0000151</t>
  </si>
  <si>
    <t>Дотации бюджетам поселений на выравнивание бюджетной обеспеченности (из районного фонда финансовой   поддержки бюджета)</t>
  </si>
  <si>
    <t xml:space="preserve"> 2 02 02000 00 0000 151</t>
  </si>
  <si>
    <t>Субсидии от других бюджетов бюджетной системы Российской Федерации</t>
  </si>
  <si>
    <t>2 02 02999 10 7008 151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</si>
  <si>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</si>
  <si>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2 02 02999 10 7023 151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</si>
  <si>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</si>
  <si>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</si>
  <si>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</si>
  <si>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2 02 02999 10 7053 151</t>
  </si>
  <si>
    <t>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</si>
  <si>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 xml:space="preserve"> 2 02  03000 00 0000 151</t>
  </si>
  <si>
    <t>Субвенции от других бюджетов бюджетной системы Российской Федерации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</si>
  <si>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</si>
  <si>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</si>
  <si>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2 02 04000 00 0000 151</t>
  </si>
  <si>
    <t>Иные межбюджетные трансферты</t>
  </si>
  <si>
    <t>2 02 04999 10 0000151</t>
  </si>
  <si>
    <t>Прочие межбюджетные трансферты, передаваемые бюджетам поселений</t>
  </si>
  <si>
    <t>в т.ч  на передачу средств на выполнение полномочий, в соответствии с заключенным соглашением  по исполнению бюджета и контролю за исполнением бюджета</t>
  </si>
  <si>
    <t>2 02 04041 10 0000 151</t>
  </si>
  <si>
    <t xml:space="preserve"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</si>
  <si>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2 02 04999 10 8044 151</t>
  </si>
  <si>
    <t>Иные межбюджетные трансферты бюджетам муниципальных образований на сбалансированность</t>
  </si>
  <si>
    <t>2 07 00000 00 0000 180</t>
  </si>
  <si>
    <t xml:space="preserve">Прочие безвозмездные поступления </t>
  </si>
  <si>
    <t>2 07 05030 10 0000 180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</si>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</sst>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"/>
    <numFmt numFmtId="168" formatCode="@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right" wrapText="1"/>
    </xf>
    <xf numFmtId="164" fontId="19" fillId="0" borderId="0" xfId="0" applyFont="1" applyAlignment="1">
      <alignment horizontal="left" wrapText="1"/>
    </xf>
    <xf numFmtId="164" fontId="20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right"/>
    </xf>
    <xf numFmtId="164" fontId="19" fillId="0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top" wrapText="1"/>
    </xf>
    <xf numFmtId="164" fontId="19" fillId="24" borderId="10" xfId="0" applyFont="1" applyFill="1" applyBorder="1" applyAlignment="1">
      <alignment vertical="top" wrapText="1"/>
    </xf>
    <xf numFmtId="164" fontId="21" fillId="0" borderId="10" xfId="0" applyFont="1" applyFill="1" applyBorder="1" applyAlignment="1" applyProtection="1">
      <alignment/>
      <protection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11" borderId="10" xfId="0" applyNumberFormat="1" applyFont="1" applyFill="1" applyBorder="1" applyAlignment="1">
      <alignment horizontal="center" vertical="center" wrapText="1"/>
    </xf>
    <xf numFmtId="166" fontId="20" fillId="11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 applyProtection="1">
      <alignment horizontal="center" vertical="center"/>
      <protection locked="0"/>
    </xf>
    <xf numFmtId="167" fontId="20" fillId="0" borderId="10" xfId="0" applyNumberFormat="1" applyFont="1" applyFill="1" applyBorder="1" applyAlignment="1" applyProtection="1">
      <alignment horizontal="center" vertical="center"/>
      <protection locked="0"/>
    </xf>
    <xf numFmtId="165" fontId="20" fillId="0" borderId="10" xfId="0" applyNumberFormat="1" applyFont="1" applyFill="1" applyBorder="1" applyAlignment="1" applyProtection="1">
      <alignment horizontal="center" vertical="center"/>
      <protection locked="0"/>
    </xf>
    <xf numFmtId="165" fontId="20" fillId="24" borderId="10" xfId="0" applyNumberFormat="1" applyFont="1" applyFill="1" applyBorder="1" applyAlignment="1" applyProtection="1">
      <alignment horizontal="center" vertical="center"/>
      <protection locked="0"/>
    </xf>
    <xf numFmtId="166" fontId="19" fillId="24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 applyProtection="1">
      <alignment vertical="top"/>
      <protection locked="0"/>
    </xf>
    <xf numFmtId="165" fontId="20" fillId="23" borderId="10" xfId="0" applyNumberFormat="1" applyFont="1" applyFill="1" applyBorder="1" applyAlignment="1" applyProtection="1">
      <alignment horizontal="center" vertical="center"/>
      <protection locked="0"/>
    </xf>
    <xf numFmtId="166" fontId="19" fillId="23" borderId="1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5" fontId="20" fillId="0" borderId="10" xfId="0" applyNumberFormat="1" applyFont="1" applyFill="1" applyBorder="1" applyAlignment="1" applyProtection="1">
      <alignment vertical="top" wrapText="1"/>
      <protection locked="0"/>
    </xf>
    <xf numFmtId="165" fontId="20" fillId="0" borderId="10" xfId="0" applyNumberFormat="1" applyFont="1" applyFill="1" applyBorder="1" applyAlignment="1" applyProtection="1">
      <alignment horizontal="left" vertical="top" wrapText="1"/>
      <protection locked="0"/>
    </xf>
    <xf numFmtId="164" fontId="20" fillId="0" borderId="10" xfId="0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Border="1" applyAlignment="1" applyProtection="1">
      <alignment horizontal="center" vertical="center"/>
      <protection locked="0"/>
    </xf>
    <xf numFmtId="166" fontId="19" fillId="0" borderId="10" xfId="0" applyNumberFormat="1" applyFont="1" applyBorder="1" applyAlignment="1">
      <alignment horizontal="center" vertical="center"/>
    </xf>
    <xf numFmtId="164" fontId="19" fillId="0" borderId="10" xfId="0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left" vertical="top" wrapText="1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vertical="top" wrapText="1"/>
      <protection locked="0"/>
    </xf>
    <xf numFmtId="164" fontId="19" fillId="0" borderId="10" xfId="0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23" borderId="10" xfId="0" applyNumberFormat="1" applyFont="1" applyFill="1" applyBorder="1" applyAlignment="1">
      <alignment horizontal="center" vertical="center"/>
    </xf>
    <xf numFmtId="164" fontId="19" fillId="23" borderId="10" xfId="0" applyFont="1" applyFill="1" applyBorder="1" applyAlignment="1">
      <alignment horizontal="center" vertical="center"/>
    </xf>
    <xf numFmtId="164" fontId="19" fillId="0" borderId="10" xfId="0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vertical="top" wrapText="1"/>
      <protection locked="0"/>
    </xf>
    <xf numFmtId="164" fontId="19" fillId="0" borderId="10" xfId="0" applyFont="1" applyBorder="1" applyAlignment="1">
      <alignment horizontal="center" vertical="center"/>
    </xf>
    <xf numFmtId="164" fontId="20" fillId="0" borderId="10" xfId="0" applyFont="1" applyBorder="1" applyAlignment="1" applyProtection="1">
      <alignment horizontal="center" vertical="center"/>
      <protection locked="0"/>
    </xf>
    <xf numFmtId="165" fontId="20" fillId="0" borderId="10" xfId="0" applyNumberFormat="1" applyFont="1" applyBorder="1" applyAlignment="1" applyProtection="1">
      <alignment vertical="top" wrapText="1"/>
      <protection locked="0"/>
    </xf>
    <xf numFmtId="164" fontId="20" fillId="0" borderId="0" xfId="0" applyFont="1" applyBorder="1" applyAlignment="1">
      <alignment/>
    </xf>
    <xf numFmtId="164" fontId="20" fillId="0" borderId="10" xfId="0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wrapText="1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Fill="1" applyBorder="1" applyAlignment="1" applyProtection="1">
      <alignment wrapText="1"/>
      <protection locked="0"/>
    </xf>
    <xf numFmtId="164" fontId="20" fillId="0" borderId="10" xfId="55" applyFont="1" applyFill="1" applyBorder="1" applyAlignment="1">
      <alignment horizontal="center" vertical="center" wrapText="1"/>
      <protection/>
    </xf>
    <xf numFmtId="164" fontId="20" fillId="0" borderId="10" xfId="55" applyFont="1" applyFill="1" applyBorder="1" applyAlignment="1">
      <alignment vertical="top" wrapText="1"/>
      <protection/>
    </xf>
    <xf numFmtId="164" fontId="19" fillId="0" borderId="10" xfId="55" applyFont="1" applyFill="1" applyBorder="1" applyAlignment="1">
      <alignment horizontal="center" vertical="center" wrapText="1"/>
      <protection/>
    </xf>
    <xf numFmtId="164" fontId="19" fillId="0" borderId="10" xfId="0" applyFont="1" applyBorder="1" applyAlignment="1">
      <alignment horizontal="left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" xfId="0" applyFont="1" applyBorder="1" applyAlignment="1">
      <alignment horizontal="left" vertical="center" wrapText="1"/>
    </xf>
    <xf numFmtId="165" fontId="20" fillId="23" borderId="0" xfId="0" applyNumberFormat="1" applyFont="1" applyFill="1" applyBorder="1" applyAlignment="1" applyProtection="1">
      <alignment horizontal="center" vertical="center"/>
      <protection locked="0"/>
    </xf>
    <xf numFmtId="166" fontId="19" fillId="23" borderId="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 applyProtection="1">
      <alignment vertical="top" wrapText="1"/>
      <protection locked="0"/>
    </xf>
    <xf numFmtId="164" fontId="22" fillId="0" borderId="0" xfId="0" applyFont="1" applyAlignment="1">
      <alignment wrapText="1"/>
    </xf>
    <xf numFmtId="164" fontId="22" fillId="25" borderId="10" xfId="0" applyNumberFormat="1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wrapText="1"/>
    </xf>
    <xf numFmtId="168" fontId="22" fillId="25" borderId="10" xfId="0" applyNumberFormat="1" applyFont="1" applyFill="1" applyBorder="1" applyAlignment="1">
      <alignment horizontal="left" vertical="top" wrapText="1"/>
    </xf>
    <xf numFmtId="164" fontId="19" fillId="0" borderId="10" xfId="55" applyFont="1" applyFill="1" applyBorder="1" applyAlignment="1">
      <alignment vertical="top" wrapText="1"/>
      <protection/>
    </xf>
    <xf numFmtId="164" fontId="20" fillId="0" borderId="10" xfId="0" applyFont="1" applyFill="1" applyBorder="1" applyAlignment="1" applyProtection="1">
      <alignment vertical="top" wrapText="1"/>
      <protection locked="0"/>
    </xf>
    <xf numFmtId="164" fontId="19" fillId="0" borderId="11" xfId="55" applyFont="1" applyFill="1" applyBorder="1" applyAlignment="1">
      <alignment wrapText="1"/>
      <protection/>
    </xf>
    <xf numFmtId="164" fontId="19" fillId="0" borderId="0" xfId="0" applyFont="1" applyAlignment="1">
      <alignment wrapText="1"/>
    </xf>
    <xf numFmtId="164" fontId="19" fillId="0" borderId="10" xfId="55" applyFont="1" applyFill="1" applyBorder="1" applyAlignment="1">
      <alignment wrapText="1"/>
      <protection/>
    </xf>
    <xf numFmtId="164" fontId="20" fillId="0" borderId="10" xfId="0" applyFont="1" applyBorder="1" applyAlignment="1">
      <alignment horizontal="left" wrapText="1"/>
    </xf>
    <xf numFmtId="164" fontId="19" fillId="0" borderId="0" xfId="0" applyFont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0" zoomScaleNormal="110" workbookViewId="0" topLeftCell="A1">
      <selection activeCell="J10" sqref="J10"/>
    </sheetView>
  </sheetViews>
  <sheetFormatPr defaultColWidth="12.00390625" defaultRowHeight="12.75"/>
  <cols>
    <col min="1" max="1" width="23.625" style="1" customWidth="1"/>
    <col min="2" max="2" width="43.75390625" style="1" customWidth="1"/>
    <col min="3" max="4" width="0" style="2" hidden="1" customWidth="1"/>
    <col min="5" max="6" width="0" style="1" hidden="1" customWidth="1"/>
    <col min="7" max="7" width="14.375" style="1" customWidth="1"/>
    <col min="8" max="9" width="0" style="1" hidden="1" customWidth="1"/>
    <col min="10" max="10" width="11.75390625" style="1" customWidth="1"/>
    <col min="11" max="11" width="32.125" style="1" customWidth="1"/>
    <col min="12" max="16384" width="11.75390625" style="1" customWidth="1"/>
  </cols>
  <sheetData>
    <row r="1" spans="2:9" ht="23.25" customHeight="1">
      <c r="B1" s="3" t="s">
        <v>0</v>
      </c>
      <c r="C1" s="3"/>
      <c r="D1" s="3"/>
      <c r="E1" s="3"/>
      <c r="F1" s="3"/>
      <c r="G1" s="3"/>
      <c r="H1" s="4"/>
      <c r="I1" s="4"/>
    </row>
    <row r="2" spans="2:9" ht="12">
      <c r="B2" s="5" t="s">
        <v>1</v>
      </c>
      <c r="C2" s="5"/>
      <c r="D2" s="5"/>
      <c r="E2" s="5"/>
      <c r="F2" s="5"/>
      <c r="G2" s="5"/>
      <c r="H2" s="4"/>
      <c r="I2" s="4"/>
    </row>
    <row r="3" spans="2:9" ht="12.75" customHeight="1">
      <c r="B3" s="3" t="s">
        <v>2</v>
      </c>
      <c r="C3" s="3"/>
      <c r="D3" s="3"/>
      <c r="E3" s="3"/>
      <c r="F3" s="3"/>
      <c r="G3" s="3"/>
      <c r="H3" s="6"/>
      <c r="I3" s="6"/>
    </row>
    <row r="4" spans="2:9" ht="12.75" customHeight="1">
      <c r="B4" s="3" t="s">
        <v>3</v>
      </c>
      <c r="C4" s="3"/>
      <c r="D4" s="3"/>
      <c r="E4" s="3"/>
      <c r="F4" s="3"/>
      <c r="G4" s="3"/>
      <c r="H4" s="7"/>
      <c r="I4" s="7"/>
    </row>
    <row r="5" spans="2:9" ht="14.25">
      <c r="B5" s="3" t="s">
        <v>4</v>
      </c>
      <c r="C5" s="3"/>
      <c r="D5" s="3"/>
      <c r="E5" s="3"/>
      <c r="F5" s="3"/>
      <c r="G5" s="3"/>
      <c r="H5" s="3"/>
      <c r="I5" s="3"/>
    </row>
    <row r="7" spans="1:9" ht="29.25" customHeight="1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9" ht="17.25" customHeight="1">
      <c r="A8" s="8"/>
      <c r="B8" s="8"/>
      <c r="C8" s="8"/>
      <c r="D8" s="8"/>
      <c r="E8" s="8"/>
      <c r="F8" s="8"/>
      <c r="G8" s="8"/>
      <c r="H8" s="8"/>
      <c r="I8" s="8"/>
    </row>
    <row r="9" spans="2:9" ht="12.75" customHeight="1">
      <c r="B9" s="9"/>
      <c r="C9" s="9"/>
      <c r="D9" s="9"/>
      <c r="E9" s="9"/>
      <c r="G9" s="9" t="s">
        <v>6</v>
      </c>
      <c r="I9" s="1" t="s">
        <v>7</v>
      </c>
    </row>
    <row r="10" spans="1:9" ht="45" customHeight="1">
      <c r="A10" s="10" t="s">
        <v>8</v>
      </c>
      <c r="B10" s="10" t="s">
        <v>9</v>
      </c>
      <c r="C10" s="11" t="s">
        <v>10</v>
      </c>
      <c r="D10" s="11" t="s">
        <v>11</v>
      </c>
      <c r="E10" s="12" t="s">
        <v>12</v>
      </c>
      <c r="F10" s="12" t="s">
        <v>13</v>
      </c>
      <c r="G10" s="11" t="s">
        <v>14</v>
      </c>
      <c r="H10" s="13" t="s">
        <v>15</v>
      </c>
      <c r="I10" s="13" t="s">
        <v>16</v>
      </c>
    </row>
    <row r="11" spans="1:9" ht="15" customHeight="1">
      <c r="A11" s="10">
        <v>2</v>
      </c>
      <c r="B11" s="10">
        <v>1</v>
      </c>
      <c r="C11" s="11"/>
      <c r="D11" s="11">
        <v>3</v>
      </c>
      <c r="E11" s="11"/>
      <c r="F11" s="11">
        <v>4</v>
      </c>
      <c r="G11" s="11">
        <v>3</v>
      </c>
      <c r="H11" s="11">
        <v>6</v>
      </c>
      <c r="I11" s="11">
        <v>7</v>
      </c>
    </row>
    <row r="12" spans="1:9" ht="17.25" customHeight="1">
      <c r="A12" s="10"/>
      <c r="B12" s="14" t="s">
        <v>17</v>
      </c>
      <c r="C12" s="11"/>
      <c r="D12" s="15" t="e">
        <f>D13+D55</f>
        <v>#REF!</v>
      </c>
      <c r="E12" s="15" t="e">
        <f>E13+E55</f>
        <v>#REF!</v>
      </c>
      <c r="F12" s="15" t="e">
        <f>F13+F55</f>
        <v>#REF!</v>
      </c>
      <c r="G12" s="15">
        <f>G13+G55</f>
        <v>19780.190000000002</v>
      </c>
      <c r="H12" s="16" t="e">
        <f>G12-F12</f>
        <v>#REF!</v>
      </c>
      <c r="I12" s="17" t="e">
        <f>G12/F12*100</f>
        <v>#REF!</v>
      </c>
    </row>
    <row r="13" spans="1:9" ht="12">
      <c r="A13" s="18" t="s">
        <v>18</v>
      </c>
      <c r="B13" s="14" t="s">
        <v>19</v>
      </c>
      <c r="C13" s="19" t="e">
        <f>NA()</f>
        <v>#N/A</v>
      </c>
      <c r="D13" s="20" t="e">
        <f>D15+D22+D31+D39+D41+D43+D50</f>
        <v>#REF!</v>
      </c>
      <c r="E13" s="20" t="e">
        <f>E15+E22+E31+E39+E41+E43+E50</f>
        <v>#REF!</v>
      </c>
      <c r="F13" s="20" t="e">
        <f>F15+F22+F31+F39+F41+F43+F50</f>
        <v>#REF!</v>
      </c>
      <c r="G13" s="20">
        <f>G14+G22+G39+G41+G50+G31+G43+G26+G53</f>
        <v>4043</v>
      </c>
      <c r="H13" s="21" t="e">
        <f aca="true" t="shared" si="0" ref="H13:H65">G13-F13</f>
        <v>#REF!</v>
      </c>
      <c r="I13" s="22" t="e">
        <f aca="true" t="shared" si="1" ref="I13:I56">G13/F13*100</f>
        <v>#REF!</v>
      </c>
    </row>
    <row r="14" spans="1:11" ht="12">
      <c r="A14" s="18" t="s">
        <v>20</v>
      </c>
      <c r="B14" s="23" t="s">
        <v>21</v>
      </c>
      <c r="C14" s="18" t="e">
        <f>C15</f>
        <v>#REF!</v>
      </c>
      <c r="D14" s="20" t="e">
        <f>D15</f>
        <v>#REF!</v>
      </c>
      <c r="E14" s="20" t="e">
        <f>E15</f>
        <v>#REF!</v>
      </c>
      <c r="F14" s="20" t="e">
        <f>F15</f>
        <v>#REF!</v>
      </c>
      <c r="G14" s="20">
        <f>G15</f>
        <v>1061</v>
      </c>
      <c r="H14" s="24" t="e">
        <f t="shared" si="0"/>
        <v>#REF!</v>
      </c>
      <c r="I14" s="25" t="e">
        <f t="shared" si="1"/>
        <v>#REF!</v>
      </c>
      <c r="J14" s="26"/>
      <c r="K14" s="26"/>
    </row>
    <row r="15" spans="1:9" ht="15" customHeight="1">
      <c r="A15" s="18" t="s">
        <v>22</v>
      </c>
      <c r="B15" s="27" t="s">
        <v>23</v>
      </c>
      <c r="C15" s="18" t="e">
        <f>C16+C17+C20+#REF!</f>
        <v>#REF!</v>
      </c>
      <c r="D15" s="20" t="e">
        <f>D16+D17+D20+#REF!</f>
        <v>#REF!</v>
      </c>
      <c r="E15" s="20" t="e">
        <f>E16+E17+E20+#REF!</f>
        <v>#REF!</v>
      </c>
      <c r="F15" s="20" t="e">
        <f>F16+F17+F20+#REF!</f>
        <v>#REF!</v>
      </c>
      <c r="G15" s="20">
        <f>G16+G17+G20+G18</f>
        <v>1061</v>
      </c>
      <c r="H15" s="24" t="e">
        <f t="shared" si="0"/>
        <v>#REF!</v>
      </c>
      <c r="I15" s="25" t="e">
        <f t="shared" si="1"/>
        <v>#REF!</v>
      </c>
    </row>
    <row r="16" spans="1:9" ht="46.5" customHeight="1" hidden="1">
      <c r="A16" s="18" t="s">
        <v>24</v>
      </c>
      <c r="B16" s="28" t="s">
        <v>25</v>
      </c>
      <c r="C16" s="29">
        <v>142</v>
      </c>
      <c r="D16" s="30">
        <v>7000</v>
      </c>
      <c r="E16" s="30">
        <v>1</v>
      </c>
      <c r="F16" s="30"/>
      <c r="G16" s="30">
        <v>0</v>
      </c>
      <c r="H16" s="31">
        <f t="shared" si="0"/>
        <v>0</v>
      </c>
      <c r="I16" s="32"/>
    </row>
    <row r="17" spans="1:9" ht="60">
      <c r="A17" s="33" t="s">
        <v>24</v>
      </c>
      <c r="B17" s="34" t="s">
        <v>26</v>
      </c>
      <c r="C17" s="33">
        <f>C18+C19</f>
        <v>22971</v>
      </c>
      <c r="D17" s="35">
        <f>D18+D19</f>
        <v>1237000</v>
      </c>
      <c r="E17" s="35">
        <f>E18+E19</f>
        <v>281</v>
      </c>
      <c r="F17" s="35">
        <f>F18+F19</f>
        <v>499000</v>
      </c>
      <c r="G17" s="35">
        <v>1046</v>
      </c>
      <c r="H17" s="24">
        <f t="shared" si="0"/>
        <v>-497954</v>
      </c>
      <c r="I17" s="25">
        <f t="shared" si="1"/>
        <v>0.20961923847695388</v>
      </c>
    </row>
    <row r="18" spans="1:9" ht="75" customHeight="1">
      <c r="A18" s="33" t="s">
        <v>27</v>
      </c>
      <c r="B18" s="36" t="s">
        <v>28</v>
      </c>
      <c r="C18" s="37">
        <v>22934</v>
      </c>
      <c r="D18" s="38">
        <v>1235000</v>
      </c>
      <c r="E18" s="38">
        <v>281</v>
      </c>
      <c r="F18" s="38">
        <v>498000</v>
      </c>
      <c r="G18" s="38">
        <v>2</v>
      </c>
      <c r="H18" s="31">
        <f t="shared" si="0"/>
        <v>-497998</v>
      </c>
      <c r="I18" s="32">
        <f t="shared" si="1"/>
        <v>0.00040160642570281126</v>
      </c>
    </row>
    <row r="19" spans="1:9" ht="66.75" customHeight="1" hidden="1">
      <c r="A19" s="33" t="s">
        <v>29</v>
      </c>
      <c r="B19" s="36" t="s">
        <v>30</v>
      </c>
      <c r="C19" s="37">
        <v>37</v>
      </c>
      <c r="D19" s="38">
        <v>2000</v>
      </c>
      <c r="E19" s="38"/>
      <c r="F19" s="38">
        <v>1000</v>
      </c>
      <c r="G19" s="38">
        <v>0</v>
      </c>
      <c r="H19" s="31">
        <f t="shared" si="0"/>
        <v>-1000</v>
      </c>
      <c r="I19" s="32"/>
    </row>
    <row r="20" spans="1:9" ht="42" customHeight="1">
      <c r="A20" s="33" t="s">
        <v>31</v>
      </c>
      <c r="B20" s="34" t="s">
        <v>32</v>
      </c>
      <c r="C20" s="37"/>
      <c r="D20" s="38"/>
      <c r="E20" s="38"/>
      <c r="F20" s="38"/>
      <c r="G20" s="38">
        <v>13</v>
      </c>
      <c r="H20" s="31">
        <f t="shared" si="0"/>
        <v>13</v>
      </c>
      <c r="I20" s="32" t="e">
        <f t="shared" si="1"/>
        <v>#DIV/0!</v>
      </c>
    </row>
    <row r="21" spans="1:11" ht="78" customHeight="1" hidden="1">
      <c r="A21" s="18" t="s">
        <v>33</v>
      </c>
      <c r="B21" s="27" t="s">
        <v>34</v>
      </c>
      <c r="C21" s="29"/>
      <c r="D21" s="30"/>
      <c r="E21" s="30"/>
      <c r="F21" s="30"/>
      <c r="G21" s="30">
        <v>0</v>
      </c>
      <c r="H21" s="39">
        <f>G21-F21</f>
        <v>0</v>
      </c>
      <c r="I21" s="40"/>
      <c r="K21" s="26"/>
    </row>
    <row r="22" spans="1:9" ht="12" hidden="1">
      <c r="A22" s="18" t="s">
        <v>35</v>
      </c>
      <c r="B22" s="23" t="s">
        <v>36</v>
      </c>
      <c r="C22" s="18" t="e">
        <f>#REF!+C23</f>
        <v>#REF!</v>
      </c>
      <c r="D22" s="20">
        <f>D23</f>
        <v>42000</v>
      </c>
      <c r="E22" s="20">
        <f>E23</f>
        <v>13</v>
      </c>
      <c r="F22" s="20">
        <f>F23</f>
        <v>25000</v>
      </c>
      <c r="G22" s="20">
        <f>G23</f>
        <v>0</v>
      </c>
      <c r="H22" s="24">
        <f t="shared" si="0"/>
        <v>-25000</v>
      </c>
      <c r="I22" s="25">
        <f t="shared" si="1"/>
        <v>0</v>
      </c>
    </row>
    <row r="23" spans="1:9" ht="12.75" customHeight="1" hidden="1">
      <c r="A23" s="33" t="s">
        <v>37</v>
      </c>
      <c r="B23" s="36" t="s">
        <v>38</v>
      </c>
      <c r="C23" s="37">
        <v>47</v>
      </c>
      <c r="D23" s="38">
        <v>42000</v>
      </c>
      <c r="E23" s="38">
        <v>13</v>
      </c>
      <c r="F23" s="38">
        <v>25000</v>
      </c>
      <c r="G23" s="38">
        <f>G24+G25</f>
        <v>0</v>
      </c>
      <c r="H23" s="31">
        <f t="shared" si="0"/>
        <v>-25000</v>
      </c>
      <c r="I23" s="32">
        <f t="shared" si="1"/>
        <v>0</v>
      </c>
    </row>
    <row r="24" spans="1:9" ht="12.75" customHeight="1" hidden="1">
      <c r="A24" s="41" t="s">
        <v>39</v>
      </c>
      <c r="B24" s="42" t="s">
        <v>38</v>
      </c>
      <c r="C24" s="43">
        <v>47</v>
      </c>
      <c r="D24" s="38"/>
      <c r="E24" s="38"/>
      <c r="F24" s="38"/>
      <c r="G24" s="38">
        <v>0</v>
      </c>
      <c r="H24" s="31"/>
      <c r="I24" s="32"/>
    </row>
    <row r="25" spans="1:9" ht="24.75" customHeight="1" hidden="1">
      <c r="A25" s="41" t="s">
        <v>40</v>
      </c>
      <c r="B25" s="42" t="s">
        <v>41</v>
      </c>
      <c r="C25" s="43"/>
      <c r="D25" s="38"/>
      <c r="E25" s="38"/>
      <c r="F25" s="38"/>
      <c r="G25" s="38">
        <v>0</v>
      </c>
      <c r="H25" s="31"/>
      <c r="I25" s="32"/>
    </row>
    <row r="26" spans="1:9" ht="36">
      <c r="A26" s="44" t="s">
        <v>42</v>
      </c>
      <c r="B26" s="45" t="s">
        <v>43</v>
      </c>
      <c r="C26" s="43"/>
      <c r="D26" s="38"/>
      <c r="E26" s="38"/>
      <c r="F26" s="38"/>
      <c r="G26" s="30">
        <f>G27+G28+G29+G30</f>
        <v>1664</v>
      </c>
      <c r="H26" s="31"/>
      <c r="I26" s="32"/>
    </row>
    <row r="27" spans="1:9" ht="72">
      <c r="A27" s="41" t="s">
        <v>44</v>
      </c>
      <c r="B27" s="42" t="s">
        <v>45</v>
      </c>
      <c r="C27" s="43"/>
      <c r="D27" s="38"/>
      <c r="E27" s="38"/>
      <c r="F27" s="38"/>
      <c r="G27" s="38">
        <v>582</v>
      </c>
      <c r="H27" s="31"/>
      <c r="I27" s="32"/>
    </row>
    <row r="28" spans="1:9" ht="84">
      <c r="A28" s="41" t="s">
        <v>46</v>
      </c>
      <c r="B28" s="42" t="s">
        <v>47</v>
      </c>
      <c r="C28" s="43"/>
      <c r="D28" s="38"/>
      <c r="E28" s="38"/>
      <c r="F28" s="38"/>
      <c r="G28" s="38">
        <v>17</v>
      </c>
      <c r="H28" s="31"/>
      <c r="I28" s="32"/>
    </row>
    <row r="29" spans="1:9" ht="72">
      <c r="A29" s="41" t="s">
        <v>48</v>
      </c>
      <c r="B29" s="42" t="s">
        <v>49</v>
      </c>
      <c r="C29" s="43"/>
      <c r="D29" s="38"/>
      <c r="E29" s="38"/>
      <c r="F29" s="38"/>
      <c r="G29" s="38">
        <v>1015</v>
      </c>
      <c r="H29" s="31"/>
      <c r="I29" s="32"/>
    </row>
    <row r="30" spans="1:9" ht="72">
      <c r="A30" s="41" t="s">
        <v>50</v>
      </c>
      <c r="B30" s="42" t="s">
        <v>51</v>
      </c>
      <c r="C30" s="43"/>
      <c r="D30" s="38"/>
      <c r="E30" s="38"/>
      <c r="F30" s="38"/>
      <c r="G30" s="38">
        <v>50</v>
      </c>
      <c r="H30" s="31"/>
      <c r="I30" s="32"/>
    </row>
    <row r="31" spans="1:9" ht="12">
      <c r="A31" s="18" t="s">
        <v>52</v>
      </c>
      <c r="B31" s="27" t="s">
        <v>53</v>
      </c>
      <c r="C31" s="18">
        <f>C32+C34+C36</f>
        <v>5421</v>
      </c>
      <c r="D31" s="20">
        <f>D32+D34+D36</f>
        <v>1157000</v>
      </c>
      <c r="E31" s="20">
        <f>E32+E34+E36</f>
        <v>332</v>
      </c>
      <c r="F31" s="20">
        <f>F32+F34+F36</f>
        <v>800000</v>
      </c>
      <c r="G31" s="20">
        <f>G32+G34+G36</f>
        <v>846</v>
      </c>
      <c r="H31" s="24">
        <f t="shared" si="0"/>
        <v>-799154</v>
      </c>
      <c r="I31" s="25">
        <f t="shared" si="1"/>
        <v>0.10575000000000001</v>
      </c>
    </row>
    <row r="32" spans="1:9" ht="12">
      <c r="A32" s="18" t="s">
        <v>54</v>
      </c>
      <c r="B32" s="27" t="s">
        <v>55</v>
      </c>
      <c r="C32" s="18">
        <f>C33</f>
        <v>35</v>
      </c>
      <c r="D32" s="20">
        <f>D33</f>
        <v>65000</v>
      </c>
      <c r="E32" s="20">
        <f>E33</f>
        <v>0</v>
      </c>
      <c r="F32" s="20">
        <f>F33</f>
        <v>2000</v>
      </c>
      <c r="G32" s="20">
        <f>G33</f>
        <v>76</v>
      </c>
      <c r="H32" s="24">
        <f t="shared" si="0"/>
        <v>-1924</v>
      </c>
      <c r="I32" s="25"/>
    </row>
    <row r="33" spans="1:9" ht="38.25" customHeight="1">
      <c r="A33" s="33" t="s">
        <v>56</v>
      </c>
      <c r="B33" s="36" t="s">
        <v>57</v>
      </c>
      <c r="C33" s="37">
        <v>35</v>
      </c>
      <c r="D33" s="38">
        <v>65000</v>
      </c>
      <c r="E33" s="38"/>
      <c r="F33" s="38">
        <v>2000</v>
      </c>
      <c r="G33" s="38">
        <v>76</v>
      </c>
      <c r="H33" s="31">
        <f t="shared" si="0"/>
        <v>-1924</v>
      </c>
      <c r="I33" s="32"/>
    </row>
    <row r="34" spans="1:9" s="46" customFormat="1" ht="12" hidden="1">
      <c r="A34" s="18" t="s">
        <v>58</v>
      </c>
      <c r="B34" s="27" t="s">
        <v>59</v>
      </c>
      <c r="C34" s="18">
        <f>C35</f>
        <v>3763</v>
      </c>
      <c r="D34" s="20">
        <f>D35</f>
        <v>907000</v>
      </c>
      <c r="E34" s="20">
        <f>E35</f>
        <v>309</v>
      </c>
      <c r="F34" s="20">
        <f>F35</f>
        <v>750000</v>
      </c>
      <c r="G34" s="20">
        <f>G35</f>
        <v>0</v>
      </c>
      <c r="H34" s="24">
        <f t="shared" si="0"/>
        <v>-750000</v>
      </c>
      <c r="I34" s="25">
        <f t="shared" si="1"/>
        <v>0</v>
      </c>
    </row>
    <row r="35" spans="1:9" ht="12" hidden="1">
      <c r="A35" s="33" t="s">
        <v>60</v>
      </c>
      <c r="B35" s="36" t="s">
        <v>61</v>
      </c>
      <c r="C35" s="37">
        <v>3763</v>
      </c>
      <c r="D35" s="38">
        <v>907000</v>
      </c>
      <c r="E35" s="38">
        <v>309</v>
      </c>
      <c r="F35" s="38">
        <v>750000</v>
      </c>
      <c r="G35" s="38"/>
      <c r="H35" s="31">
        <f t="shared" si="0"/>
        <v>-750000</v>
      </c>
      <c r="I35" s="32">
        <f t="shared" si="1"/>
        <v>0</v>
      </c>
    </row>
    <row r="36" spans="1:9" s="46" customFormat="1" ht="12">
      <c r="A36" s="18" t="s">
        <v>62</v>
      </c>
      <c r="B36" s="23" t="s">
        <v>63</v>
      </c>
      <c r="C36" s="18">
        <f>C37+C38</f>
        <v>1623</v>
      </c>
      <c r="D36" s="20">
        <f>D37+D38</f>
        <v>185000</v>
      </c>
      <c r="E36" s="20">
        <f>E37+E38</f>
        <v>23</v>
      </c>
      <c r="F36" s="20">
        <f>F37+F38</f>
        <v>48000</v>
      </c>
      <c r="G36" s="20">
        <f>G37+G38</f>
        <v>770</v>
      </c>
      <c r="H36" s="24">
        <f t="shared" si="0"/>
        <v>-47230</v>
      </c>
      <c r="I36" s="25">
        <f t="shared" si="1"/>
        <v>1.6041666666666665</v>
      </c>
    </row>
    <row r="37" spans="1:9" ht="51.75" customHeight="1">
      <c r="A37" s="33" t="s">
        <v>64</v>
      </c>
      <c r="B37" s="36" t="s">
        <v>65</v>
      </c>
      <c r="C37" s="37">
        <v>1139</v>
      </c>
      <c r="D37" s="38">
        <v>104000</v>
      </c>
      <c r="E37" s="38">
        <v>16</v>
      </c>
      <c r="F37" s="38">
        <v>22000</v>
      </c>
      <c r="G37" s="38">
        <v>380</v>
      </c>
      <c r="H37" s="31">
        <f t="shared" si="0"/>
        <v>-21620</v>
      </c>
      <c r="I37" s="32">
        <f t="shared" si="1"/>
        <v>1.7272727272727273</v>
      </c>
    </row>
    <row r="38" spans="1:9" ht="52.5" customHeight="1">
      <c r="A38" s="33" t="s">
        <v>66</v>
      </c>
      <c r="B38" s="36" t="s">
        <v>67</v>
      </c>
      <c r="C38" s="37">
        <v>484</v>
      </c>
      <c r="D38" s="38">
        <v>81000</v>
      </c>
      <c r="E38" s="38">
        <v>7</v>
      </c>
      <c r="F38" s="38">
        <v>26000</v>
      </c>
      <c r="G38" s="38">
        <v>390</v>
      </c>
      <c r="H38" s="31">
        <f t="shared" si="0"/>
        <v>-25610</v>
      </c>
      <c r="I38" s="32">
        <f t="shared" si="1"/>
        <v>1.5</v>
      </c>
    </row>
    <row r="39" spans="1:9" ht="12">
      <c r="A39" s="18" t="s">
        <v>68</v>
      </c>
      <c r="B39" s="27" t="s">
        <v>69</v>
      </c>
      <c r="C39" s="18" t="e">
        <f>#REF!+C40+#REF!</f>
        <v>#REF!</v>
      </c>
      <c r="D39" s="20">
        <f>D40</f>
        <v>42000</v>
      </c>
      <c r="E39" s="20">
        <f>E40</f>
        <v>17</v>
      </c>
      <c r="F39" s="20">
        <f>F40</f>
        <v>16000</v>
      </c>
      <c r="G39" s="20">
        <f>G40</f>
        <v>32</v>
      </c>
      <c r="H39" s="24">
        <f t="shared" si="0"/>
        <v>-15968</v>
      </c>
      <c r="I39" s="25">
        <f t="shared" si="1"/>
        <v>0.2</v>
      </c>
    </row>
    <row r="40" spans="1:9" ht="66" customHeight="1">
      <c r="A40" s="33" t="s">
        <v>70</v>
      </c>
      <c r="B40" s="36" t="s">
        <v>71</v>
      </c>
      <c r="C40" s="37">
        <v>204</v>
      </c>
      <c r="D40" s="38">
        <v>42000</v>
      </c>
      <c r="E40" s="38">
        <v>17</v>
      </c>
      <c r="F40" s="38">
        <v>16000</v>
      </c>
      <c r="G40" s="38">
        <v>32</v>
      </c>
      <c r="H40" s="31">
        <f t="shared" si="0"/>
        <v>-15968</v>
      </c>
      <c r="I40" s="32">
        <f t="shared" si="1"/>
        <v>0.2</v>
      </c>
    </row>
    <row r="41" spans="1:9" ht="23.25" customHeight="1">
      <c r="A41" s="18" t="s">
        <v>72</v>
      </c>
      <c r="B41" s="27" t="s">
        <v>73</v>
      </c>
      <c r="C41" s="29"/>
      <c r="D41" s="30">
        <f>D42</f>
        <v>129000</v>
      </c>
      <c r="E41" s="30">
        <f>E42</f>
        <v>12</v>
      </c>
      <c r="F41" s="30">
        <f>F42</f>
        <v>43000</v>
      </c>
      <c r="G41" s="30">
        <f>G42</f>
        <v>0</v>
      </c>
      <c r="H41" s="24">
        <f t="shared" si="0"/>
        <v>-43000</v>
      </c>
      <c r="I41" s="25">
        <f t="shared" si="1"/>
        <v>0</v>
      </c>
    </row>
    <row r="42" spans="1:9" ht="38.25" customHeight="1">
      <c r="A42" s="33" t="s">
        <v>74</v>
      </c>
      <c r="B42" s="36" t="s">
        <v>75</v>
      </c>
      <c r="C42" s="37"/>
      <c r="D42" s="38">
        <v>129000</v>
      </c>
      <c r="E42" s="38">
        <v>12</v>
      </c>
      <c r="F42" s="38">
        <v>43000</v>
      </c>
      <c r="G42" s="38"/>
      <c r="H42" s="31">
        <f t="shared" si="0"/>
        <v>-43000</v>
      </c>
      <c r="I42" s="32">
        <f t="shared" si="1"/>
        <v>0</v>
      </c>
    </row>
    <row r="43" spans="1:9" ht="24" customHeight="1">
      <c r="A43" s="47" t="s">
        <v>76</v>
      </c>
      <c r="B43" s="27" t="s">
        <v>77</v>
      </c>
      <c r="C43" s="47" t="e">
        <f>C44+#REF!</f>
        <v>#REF!</v>
      </c>
      <c r="D43" s="48" t="e">
        <f aca="true" t="shared" si="2" ref="D43:F44">D44</f>
        <v>#REF!</v>
      </c>
      <c r="E43" s="48" t="e">
        <f t="shared" si="2"/>
        <v>#REF!</v>
      </c>
      <c r="F43" s="48" t="e">
        <f t="shared" si="2"/>
        <v>#REF!</v>
      </c>
      <c r="G43" s="48">
        <f>G44+G49</f>
        <v>77</v>
      </c>
      <c r="H43" s="24" t="e">
        <f t="shared" si="0"/>
        <v>#REF!</v>
      </c>
      <c r="I43" s="25" t="e">
        <f t="shared" si="1"/>
        <v>#REF!</v>
      </c>
    </row>
    <row r="44" spans="1:9" ht="66" customHeight="1">
      <c r="A44" s="47" t="s">
        <v>78</v>
      </c>
      <c r="B44" s="27" t="s">
        <v>79</v>
      </c>
      <c r="C44" s="47" t="e">
        <f>C45+C47</f>
        <v>#REF!</v>
      </c>
      <c r="D44" s="48" t="e">
        <f t="shared" si="2"/>
        <v>#REF!</v>
      </c>
      <c r="E44" s="48" t="e">
        <f t="shared" si="2"/>
        <v>#REF!</v>
      </c>
      <c r="F44" s="48" t="e">
        <f t="shared" si="2"/>
        <v>#REF!</v>
      </c>
      <c r="G44" s="48">
        <f>G45+G47</f>
        <v>76</v>
      </c>
      <c r="H44" s="24" t="e">
        <f t="shared" si="0"/>
        <v>#REF!</v>
      </c>
      <c r="I44" s="25" t="e">
        <f t="shared" si="1"/>
        <v>#REF!</v>
      </c>
    </row>
    <row r="45" spans="1:9" s="46" customFormat="1" ht="55.5" customHeight="1">
      <c r="A45" s="47" t="s">
        <v>80</v>
      </c>
      <c r="B45" s="27" t="s">
        <v>81</v>
      </c>
      <c r="C45" s="47" t="e">
        <f>#REF!+#REF!</f>
        <v>#REF!</v>
      </c>
      <c r="D45" s="48" t="e">
        <f>#REF!+D47</f>
        <v>#REF!</v>
      </c>
      <c r="E45" s="48" t="e">
        <f>#REF!+E47</f>
        <v>#REF!</v>
      </c>
      <c r="F45" s="48" t="e">
        <f>#REF!+F47</f>
        <v>#REF!</v>
      </c>
      <c r="G45" s="48">
        <f>G46</f>
        <v>64</v>
      </c>
      <c r="H45" s="24" t="e">
        <f t="shared" si="0"/>
        <v>#REF!</v>
      </c>
      <c r="I45" s="25" t="e">
        <f t="shared" si="1"/>
        <v>#REF!</v>
      </c>
    </row>
    <row r="46" spans="1:9" s="46" customFormat="1" ht="55.5" customHeight="1">
      <c r="A46" s="49" t="s">
        <v>82</v>
      </c>
      <c r="B46" s="42" t="s">
        <v>83</v>
      </c>
      <c r="C46" s="49">
        <v>1633</v>
      </c>
      <c r="D46" s="48"/>
      <c r="E46" s="48"/>
      <c r="F46" s="48"/>
      <c r="G46" s="48">
        <v>64</v>
      </c>
      <c r="H46" s="24"/>
      <c r="I46" s="25"/>
    </row>
    <row r="47" spans="1:9" ht="84">
      <c r="A47" s="47" t="s">
        <v>84</v>
      </c>
      <c r="B47" s="27" t="s">
        <v>85</v>
      </c>
      <c r="C47" s="47">
        <f>C48</f>
        <v>1510</v>
      </c>
      <c r="D47" s="48">
        <f>D48</f>
        <v>129000</v>
      </c>
      <c r="E47" s="48">
        <f>E48</f>
        <v>4</v>
      </c>
      <c r="F47" s="48">
        <f>F48</f>
        <v>5000</v>
      </c>
      <c r="G47" s="48">
        <f>G48</f>
        <v>12</v>
      </c>
      <c r="H47" s="24">
        <f t="shared" si="0"/>
        <v>-4988</v>
      </c>
      <c r="I47" s="25">
        <f t="shared" si="1"/>
        <v>0.24</v>
      </c>
    </row>
    <row r="48" spans="1:9" ht="57" customHeight="1">
      <c r="A48" s="10" t="s">
        <v>86</v>
      </c>
      <c r="B48" s="36" t="s">
        <v>87</v>
      </c>
      <c r="C48" s="37">
        <v>1510</v>
      </c>
      <c r="D48" s="38">
        <v>129000</v>
      </c>
      <c r="E48" s="38">
        <v>4</v>
      </c>
      <c r="F48" s="38">
        <v>5000</v>
      </c>
      <c r="G48" s="38">
        <v>12</v>
      </c>
      <c r="H48" s="31">
        <f t="shared" si="0"/>
        <v>-4988</v>
      </c>
      <c r="I48" s="32">
        <f t="shared" si="1"/>
        <v>0.24</v>
      </c>
    </row>
    <row r="49" spans="1:9" ht="69.75" customHeight="1">
      <c r="A49" s="50" t="s">
        <v>88</v>
      </c>
      <c r="B49" s="51" t="s">
        <v>89</v>
      </c>
      <c r="C49" s="52"/>
      <c r="D49" s="38"/>
      <c r="E49" s="38"/>
      <c r="F49" s="38"/>
      <c r="G49" s="30">
        <v>1</v>
      </c>
      <c r="H49" s="31"/>
      <c r="I49" s="32"/>
    </row>
    <row r="50" spans="1:9" ht="24">
      <c r="A50" s="47" t="s">
        <v>90</v>
      </c>
      <c r="B50" s="27" t="s">
        <v>91</v>
      </c>
      <c r="C50" s="47" t="e">
        <f>#REF!+C51</f>
        <v>#REF!</v>
      </c>
      <c r="D50" s="48">
        <f>D52</f>
        <v>5000</v>
      </c>
      <c r="E50" s="48">
        <f>E52</f>
        <v>0</v>
      </c>
      <c r="F50" s="48">
        <f>F52</f>
        <v>0</v>
      </c>
      <c r="G50" s="48">
        <f>G52</f>
        <v>359</v>
      </c>
      <c r="H50" s="24">
        <f t="shared" si="0"/>
        <v>359</v>
      </c>
      <c r="I50" s="25"/>
    </row>
    <row r="51" spans="1:9" s="46" customFormat="1" ht="62.25" customHeight="1">
      <c r="A51" s="47" t="s">
        <v>92</v>
      </c>
      <c r="B51" s="27" t="s">
        <v>93</v>
      </c>
      <c r="C51" s="47" t="e">
        <f>C52+#REF!</f>
        <v>#REF!</v>
      </c>
      <c r="D51" s="48">
        <f>D52</f>
        <v>5000</v>
      </c>
      <c r="E51" s="48">
        <f>E52</f>
        <v>0</v>
      </c>
      <c r="F51" s="48">
        <f>F52</f>
        <v>0</v>
      </c>
      <c r="G51" s="48">
        <f>G52</f>
        <v>359</v>
      </c>
      <c r="H51" s="24">
        <f t="shared" si="0"/>
        <v>359</v>
      </c>
      <c r="I51" s="25"/>
    </row>
    <row r="52" spans="1:9" ht="45" customHeight="1">
      <c r="A52" s="10" t="s">
        <v>94</v>
      </c>
      <c r="B52" s="36" t="s">
        <v>95</v>
      </c>
      <c r="C52" s="37">
        <v>2149</v>
      </c>
      <c r="D52" s="38">
        <v>5000</v>
      </c>
      <c r="E52" s="38"/>
      <c r="F52" s="38"/>
      <c r="G52" s="38">
        <v>359</v>
      </c>
      <c r="H52" s="31">
        <f t="shared" si="0"/>
        <v>359</v>
      </c>
      <c r="I52" s="32"/>
    </row>
    <row r="53" spans="1:9" ht="26.25" customHeight="1">
      <c r="A53" s="47" t="s">
        <v>96</v>
      </c>
      <c r="B53" s="27" t="s">
        <v>97</v>
      </c>
      <c r="C53" s="37"/>
      <c r="D53" s="38"/>
      <c r="E53" s="38"/>
      <c r="F53" s="38"/>
      <c r="G53" s="38">
        <f>G54</f>
        <v>4</v>
      </c>
      <c r="H53" s="31"/>
      <c r="I53" s="32"/>
    </row>
    <row r="54" spans="1:9" ht="45" customHeight="1">
      <c r="A54" s="10" t="s">
        <v>98</v>
      </c>
      <c r="B54" s="36" t="s">
        <v>99</v>
      </c>
      <c r="C54" s="37"/>
      <c r="D54" s="38"/>
      <c r="E54" s="38"/>
      <c r="F54" s="38"/>
      <c r="G54" s="38">
        <v>4</v>
      </c>
      <c r="H54" s="31"/>
      <c r="I54" s="32"/>
    </row>
    <row r="55" spans="1:9" ht="14.25" customHeight="1">
      <c r="A55" s="47" t="s">
        <v>100</v>
      </c>
      <c r="B55" s="53" t="s">
        <v>101</v>
      </c>
      <c r="C55" s="47" t="e">
        <f>#REF!+#REF!+C65+#REF!+#REF!+#REF!</f>
        <v>#REF!</v>
      </c>
      <c r="D55" s="48">
        <v>9095300</v>
      </c>
      <c r="E55" s="48" t="e">
        <f>E56+E65+#REF!+#REF!</f>
        <v>#REF!</v>
      </c>
      <c r="F55" s="48">
        <v>2303500</v>
      </c>
      <c r="G55" s="48">
        <f>G56+G59+G64+G66+G71</f>
        <v>15737.19</v>
      </c>
      <c r="H55" s="21">
        <f t="shared" si="0"/>
        <v>-2287762.81</v>
      </c>
      <c r="I55" s="22">
        <f t="shared" si="1"/>
        <v>0.6831860212719775</v>
      </c>
    </row>
    <row r="56" spans="1:9" ht="25.5" customHeight="1">
      <c r="A56" s="54" t="s">
        <v>102</v>
      </c>
      <c r="B56" s="55" t="s">
        <v>103</v>
      </c>
      <c r="C56" s="10"/>
      <c r="D56" s="48">
        <v>5017190</v>
      </c>
      <c r="E56" s="48">
        <v>20202</v>
      </c>
      <c r="F56" s="48">
        <v>2189500</v>
      </c>
      <c r="G56" s="48">
        <f>G57+G58</f>
        <v>6262</v>
      </c>
      <c r="H56" s="24">
        <f t="shared" si="0"/>
        <v>-2183238</v>
      </c>
      <c r="I56" s="25">
        <f t="shared" si="1"/>
        <v>0.28600137017583926</v>
      </c>
    </row>
    <row r="57" spans="1:9" ht="48">
      <c r="A57" s="56" t="s">
        <v>102</v>
      </c>
      <c r="B57" s="57" t="s">
        <v>104</v>
      </c>
      <c r="C57" s="10"/>
      <c r="D57" s="48"/>
      <c r="E57" s="48"/>
      <c r="F57" s="48"/>
      <c r="G57" s="58">
        <v>3110</v>
      </c>
      <c r="H57" s="24"/>
      <c r="I57" s="25"/>
    </row>
    <row r="58" spans="1:9" ht="51.75" customHeight="1">
      <c r="A58" s="56" t="s">
        <v>105</v>
      </c>
      <c r="B58" s="59" t="s">
        <v>106</v>
      </c>
      <c r="C58" s="10"/>
      <c r="D58" s="48"/>
      <c r="E58" s="48"/>
      <c r="F58" s="48"/>
      <c r="G58" s="58">
        <v>3152</v>
      </c>
      <c r="H58" s="60"/>
      <c r="I58" s="61"/>
    </row>
    <row r="59" spans="1:9" ht="26.25" customHeight="1">
      <c r="A59" s="50" t="s">
        <v>107</v>
      </c>
      <c r="B59" s="62" t="s">
        <v>108</v>
      </c>
      <c r="C59" s="10"/>
      <c r="D59" s="48"/>
      <c r="E59" s="48"/>
      <c r="F59" s="48"/>
      <c r="G59" s="48">
        <f>G61+G62+G63+G60</f>
        <v>1988.2</v>
      </c>
      <c r="H59" s="60"/>
      <c r="I59" s="61"/>
    </row>
    <row r="60" spans="1:9" ht="50.25" customHeight="1">
      <c r="A60" s="56" t="s">
        <v>109</v>
      </c>
      <c r="B60" s="63" t="s">
        <v>110</v>
      </c>
      <c r="C60" s="10"/>
      <c r="D60" s="48"/>
      <c r="E60" s="48"/>
      <c r="F60" s="48"/>
      <c r="G60" s="58">
        <v>152.2</v>
      </c>
      <c r="H60" s="60"/>
      <c r="I60" s="61"/>
    </row>
    <row r="61" spans="1:9" s="66" customFormat="1" ht="52.5" customHeight="1">
      <c r="A61" s="56" t="s">
        <v>111</v>
      </c>
      <c r="B61" s="64" t="s">
        <v>112</v>
      </c>
      <c r="C61" s="11"/>
      <c r="D61" s="65"/>
      <c r="E61" s="65"/>
      <c r="F61" s="65"/>
      <c r="G61" s="65">
        <v>99</v>
      </c>
      <c r="H61" s="60"/>
      <c r="I61" s="61"/>
    </row>
    <row r="62" spans="1:9" s="66" customFormat="1" ht="52.5" customHeight="1">
      <c r="A62" s="56" t="s">
        <v>113</v>
      </c>
      <c r="B62" s="67" t="s">
        <v>114</v>
      </c>
      <c r="C62" s="11"/>
      <c r="D62" s="65"/>
      <c r="E62" s="65"/>
      <c r="F62" s="65"/>
      <c r="G62" s="65">
        <v>1311</v>
      </c>
      <c r="H62" s="60"/>
      <c r="I62" s="61"/>
    </row>
    <row r="63" spans="1:9" s="66" customFormat="1" ht="60">
      <c r="A63" s="56" t="s">
        <v>115</v>
      </c>
      <c r="B63" s="67" t="s">
        <v>116</v>
      </c>
      <c r="C63" s="11"/>
      <c r="D63" s="65"/>
      <c r="E63" s="65"/>
      <c r="F63" s="65"/>
      <c r="G63" s="65">
        <v>426</v>
      </c>
      <c r="H63" s="60"/>
      <c r="I63" s="61"/>
    </row>
    <row r="64" spans="1:9" s="66" customFormat="1" ht="27.75" customHeight="1">
      <c r="A64" s="50" t="s">
        <v>117</v>
      </c>
      <c r="B64" s="62" t="s">
        <v>118</v>
      </c>
      <c r="C64" s="11"/>
      <c r="D64" s="65"/>
      <c r="E64" s="65"/>
      <c r="F64" s="65"/>
      <c r="G64" s="15">
        <f>G65</f>
        <v>147</v>
      </c>
      <c r="H64" s="60"/>
      <c r="I64" s="61"/>
    </row>
    <row r="65" spans="1:9" s="66" customFormat="1" ht="35.25" customHeight="1">
      <c r="A65" s="56" t="s">
        <v>119</v>
      </c>
      <c r="B65" s="68" t="s">
        <v>120</v>
      </c>
      <c r="C65" s="11"/>
      <c r="D65" s="65"/>
      <c r="E65" s="65"/>
      <c r="F65" s="65"/>
      <c r="G65" s="65">
        <v>147</v>
      </c>
      <c r="H65" s="24">
        <f t="shared" si="0"/>
        <v>147</v>
      </c>
      <c r="I65" s="25"/>
    </row>
    <row r="66" spans="1:9" s="66" customFormat="1" ht="17.25" customHeight="1">
      <c r="A66" s="47" t="s">
        <v>121</v>
      </c>
      <c r="B66" s="69" t="s">
        <v>122</v>
      </c>
      <c r="C66" s="11"/>
      <c r="D66" s="65"/>
      <c r="E66" s="65"/>
      <c r="F66" s="65"/>
      <c r="G66" s="15">
        <f>G67+G69+G70</f>
        <v>7289.99</v>
      </c>
      <c r="H66" s="60"/>
      <c r="I66" s="61"/>
    </row>
    <row r="67" spans="1:9" s="66" customFormat="1" ht="27.75" customHeight="1">
      <c r="A67" s="56" t="s">
        <v>123</v>
      </c>
      <c r="B67" s="70" t="s">
        <v>124</v>
      </c>
      <c r="C67" s="11"/>
      <c r="D67" s="65"/>
      <c r="E67" s="65"/>
      <c r="F67" s="65"/>
      <c r="G67" s="15">
        <v>7283.7</v>
      </c>
      <c r="H67" s="60"/>
      <c r="I67" s="61"/>
    </row>
    <row r="68" spans="1:9" s="66" customFormat="1" ht="50.25" customHeight="1" hidden="1">
      <c r="A68" s="56"/>
      <c r="B68" s="68" t="s">
        <v>125</v>
      </c>
      <c r="C68" s="11"/>
      <c r="D68" s="65"/>
      <c r="E68" s="65"/>
      <c r="F68" s="65"/>
      <c r="G68" s="65"/>
      <c r="H68" s="60"/>
      <c r="I68" s="61"/>
    </row>
    <row r="69" spans="1:9" s="66" customFormat="1" ht="60">
      <c r="A69" s="56" t="s">
        <v>126</v>
      </c>
      <c r="B69" s="71" t="s">
        <v>127</v>
      </c>
      <c r="C69" s="11"/>
      <c r="D69" s="65"/>
      <c r="E69" s="65"/>
      <c r="F69" s="65"/>
      <c r="G69" s="65">
        <v>6</v>
      </c>
      <c r="H69" s="60"/>
      <c r="I69" s="61"/>
    </row>
    <row r="70" spans="1:9" s="66" customFormat="1" ht="24">
      <c r="A70" s="56" t="s">
        <v>128</v>
      </c>
      <c r="B70" s="72" t="s">
        <v>129</v>
      </c>
      <c r="C70" s="11"/>
      <c r="D70" s="65"/>
      <c r="E70" s="65"/>
      <c r="F70" s="65"/>
      <c r="G70" s="65">
        <v>0.29</v>
      </c>
      <c r="H70" s="60"/>
      <c r="I70" s="61"/>
    </row>
    <row r="71" spans="1:9" s="66" customFormat="1" ht="12">
      <c r="A71" s="54" t="s">
        <v>130</v>
      </c>
      <c r="B71" s="73" t="s">
        <v>131</v>
      </c>
      <c r="C71" s="11"/>
      <c r="D71" s="65"/>
      <c r="E71" s="65"/>
      <c r="F71" s="65"/>
      <c r="G71" s="15">
        <f>G72</f>
        <v>50</v>
      </c>
      <c r="H71" s="60"/>
      <c r="I71" s="61"/>
    </row>
    <row r="72" spans="1:9" s="66" customFormat="1" ht="24">
      <c r="A72" s="74" t="s">
        <v>132</v>
      </c>
      <c r="B72" s="57" t="s">
        <v>133</v>
      </c>
      <c r="C72" s="11"/>
      <c r="D72" s="65"/>
      <c r="E72" s="65"/>
      <c r="F72" s="65"/>
      <c r="G72" s="65">
        <v>50</v>
      </c>
      <c r="H72" s="60"/>
      <c r="I72" s="61"/>
    </row>
    <row r="73" spans="1:7" ht="12">
      <c r="A73" s="10"/>
      <c r="B73" s="14" t="s">
        <v>17</v>
      </c>
      <c r="C73" s="11"/>
      <c r="D73" s="15">
        <f>D74+D107</f>
        <v>0</v>
      </c>
      <c r="E73" s="15">
        <f>E74+E107</f>
        <v>0</v>
      </c>
      <c r="F73" s="15">
        <f>F74+F107</f>
        <v>0</v>
      </c>
      <c r="G73" s="15">
        <f>G12</f>
        <v>19780.190000000002</v>
      </c>
    </row>
  </sheetData>
  <sheetProtection selectLockedCells="1" selectUnlockedCells="1"/>
  <mergeCells count="6">
    <mergeCell ref="B1:G1"/>
    <mergeCell ref="B2:G2"/>
    <mergeCell ref="B3:G3"/>
    <mergeCell ref="B4:G4"/>
    <mergeCell ref="B5:G5"/>
    <mergeCell ref="A7:I8"/>
  </mergeCells>
  <printOptions/>
  <pageMargins left="1.2993055555555555" right="0.11805555555555555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2014-05-22T06:55:52Z</cp:lastPrinted>
  <dcterms:created xsi:type="dcterms:W3CDTF">2010-02-25T11:28:16Z</dcterms:created>
  <dcterms:modified xsi:type="dcterms:W3CDTF">2014-05-22T06:56:25Z</dcterms:modified>
  <cp:category/>
  <cp:version/>
  <cp:contentType/>
  <cp:contentStatus/>
  <cp:revision>1</cp:revision>
</cp:coreProperties>
</file>